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D:\Mine dokumenter\Bokprosjektene\Finansregnskap med analyse\Ny versjon - FRA\Løsninger\T-kontoer\"/>
    </mc:Choice>
  </mc:AlternateContent>
  <xr:revisionPtr revIDLastSave="0" documentId="13_ncr:1_{06318C7A-E6C6-4ACD-AC7F-947D3C514245}" xr6:coauthVersionLast="47" xr6:coauthVersionMax="47" xr10:uidLastSave="{00000000-0000-0000-0000-000000000000}"/>
  <bookViews>
    <workbookView xWindow="2895" yWindow="2895" windowWidth="23355" windowHeight="12630" activeTab="1" xr2:uid="{00000000-000D-0000-FFFF-FFFF00000000}"/>
  </bookViews>
  <sheets>
    <sheet name="11.1" sheetId="2" r:id="rId1"/>
    <sheet name="11.2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4" i="4" l="1"/>
  <c r="C24" i="4"/>
  <c r="C28" i="4" s="1"/>
  <c r="C12" i="4"/>
  <c r="C14" i="4" s="1"/>
  <c r="E49" i="4" s="1"/>
  <c r="C83" i="4"/>
  <c r="E56" i="4" s="1"/>
  <c r="C79" i="4"/>
  <c r="C78" i="4"/>
  <c r="C77" i="4"/>
  <c r="E67" i="4"/>
  <c r="E64" i="4"/>
  <c r="E50" i="4"/>
  <c r="D36" i="4"/>
  <c r="D28" i="4"/>
  <c r="C18" i="4"/>
  <c r="E53" i="4" s="1"/>
  <c r="B86" i="2"/>
  <c r="B83" i="2"/>
  <c r="D55" i="2" s="1"/>
  <c r="B79" i="2"/>
  <c r="B78" i="2"/>
  <c r="B77" i="2"/>
  <c r="D60" i="2"/>
  <c r="D64" i="2"/>
  <c r="D50" i="2"/>
  <c r="B16" i="2"/>
  <c r="D53" i="2" s="1"/>
  <c r="D68" i="2"/>
  <c r="D65" i="2"/>
  <c r="B33" i="2"/>
  <c r="C26" i="2"/>
  <c r="B26" i="2"/>
  <c r="B10" i="2"/>
  <c r="B12" i="2" s="1"/>
  <c r="D49" i="2" s="1"/>
  <c r="E51" i="4" l="1"/>
  <c r="E65" i="4"/>
  <c r="C80" i="4"/>
  <c r="E55" i="4" s="1"/>
  <c r="C20" i="4"/>
  <c r="B80" i="2"/>
  <c r="D54" i="2" s="1"/>
  <c r="D66" i="2"/>
  <c r="D51" i="2"/>
  <c r="B18" i="2"/>
  <c r="B87" i="2" s="1"/>
  <c r="B89" i="2" s="1"/>
  <c r="C33" i="2"/>
  <c r="D56" i="2" l="1"/>
  <c r="D69" i="2" s="1"/>
  <c r="D70" i="2" s="1"/>
  <c r="D73" i="2" s="1"/>
  <c r="E57" i="4"/>
  <c r="C31" i="4"/>
  <c r="C36" i="4" s="1"/>
  <c r="E68" i="4" l="1"/>
  <c r="E69" i="4" s="1"/>
  <c r="E72" i="4" s="1"/>
</calcChain>
</file>

<file path=xl/sharedStrings.xml><?xml version="1.0" encoding="utf-8"?>
<sst xmlns="http://schemas.openxmlformats.org/spreadsheetml/2006/main" count="156" uniqueCount="107">
  <si>
    <t>Resultatregnskap 20x2</t>
  </si>
  <si>
    <t>Salgsinntekter</t>
  </si>
  <si>
    <t>Lønn og sosiale kostnader</t>
  </si>
  <si>
    <t>Avskrivning</t>
  </si>
  <si>
    <t>Andre driftskostnader</t>
  </si>
  <si>
    <t>Sum driftskostnader</t>
  </si>
  <si>
    <t>Driftsresultat</t>
  </si>
  <si>
    <t>Rentekostnader</t>
  </si>
  <si>
    <t>Balanse 31.12.</t>
  </si>
  <si>
    <t>20x2</t>
  </si>
  <si>
    <t>20x1</t>
  </si>
  <si>
    <t>Kundefordringer</t>
  </si>
  <si>
    <t>Egenkapital</t>
  </si>
  <si>
    <t>Leverandørgjeld</t>
  </si>
  <si>
    <t>Sum eiendeler</t>
  </si>
  <si>
    <t>Sum egenkapital og gjeld</t>
  </si>
  <si>
    <t>Netto finansposter</t>
  </si>
  <si>
    <t>Endring tidsavgrensninger</t>
  </si>
  <si>
    <t>Operasjonelle aktiviteter</t>
  </si>
  <si>
    <t>Avdrag langsiktig gjeld</t>
  </si>
  <si>
    <t>Betalingsmidler 1.1.</t>
  </si>
  <si>
    <t>Endring i år</t>
  </si>
  <si>
    <t>Betalingsmidler 31.12.</t>
  </si>
  <si>
    <t>Materialkostnader</t>
  </si>
  <si>
    <t>Materialbeholdning</t>
  </si>
  <si>
    <t>Bankinnskudd</t>
  </si>
  <si>
    <t>Kasskreditt</t>
  </si>
  <si>
    <t xml:space="preserve">Resultat  </t>
  </si>
  <si>
    <t>Renteinntekter</t>
  </si>
  <si>
    <t>Diverse kortsiktig gjeld</t>
  </si>
  <si>
    <t>Diverse driftsmidler</t>
  </si>
  <si>
    <t>Banklån</t>
  </si>
  <si>
    <t>Privatuttak</t>
  </si>
  <si>
    <t>Økning kassekreditt</t>
  </si>
  <si>
    <t>Ubenyttet kassekreditt</t>
  </si>
  <si>
    <t>Oppgave 11.1</t>
  </si>
  <si>
    <t>Brutto driftsresultat (EBITDA)</t>
  </si>
  <si>
    <t>Endring varer, kunder og leverandører</t>
  </si>
  <si>
    <t>Kontantstrøm fra operasjonelle aktiviteter</t>
  </si>
  <si>
    <t>Investeringsaktiviteter</t>
  </si>
  <si>
    <t>Anskaffelse anleggsmidler</t>
  </si>
  <si>
    <t>Kontantstrøm fra investeringsaktiviteter</t>
  </si>
  <si>
    <t>Finansieringsaktiviteter</t>
  </si>
  <si>
    <t>Kontantstrøm fra finansieringsaktiviteter</t>
  </si>
  <si>
    <t>Likviditetsreserve 31.12.20x2</t>
  </si>
  <si>
    <t>Forenklet kontantstrømoppstilling 20x2</t>
  </si>
  <si>
    <t>Beregninger</t>
  </si>
  <si>
    <t>Nedgang varelager</t>
  </si>
  <si>
    <t>Varer, kunder og leverandører:</t>
  </si>
  <si>
    <t>Økning kunder</t>
  </si>
  <si>
    <t>Nedgang leverandørgjeld</t>
  </si>
  <si>
    <t>Nettovirkning</t>
  </si>
  <si>
    <t>Andre tidsavgrensninger:</t>
  </si>
  <si>
    <t>Økning annen korts. gjeld</t>
  </si>
  <si>
    <t>Egenkapital 1.1.</t>
  </si>
  <si>
    <t>Privatuttak:</t>
  </si>
  <si>
    <t>Årets resultat</t>
  </si>
  <si>
    <t>Egenkapital 31.12.</t>
  </si>
  <si>
    <t>funnet ved saldering</t>
  </si>
  <si>
    <t>er kr 9 700 øremerket til betaling av skattetrekk for 6. termin 20x2 som forfaller til betaling</t>
  </si>
  <si>
    <t>allerede 15. januar 20x3. Dermed er den reelle likviditetsreserven på kr 13 100.</t>
  </si>
  <si>
    <t xml:space="preserve">Vi merker oss at privauttaket er noe høyere enn årets resultat. Et privatuttak på rundt </t>
  </si>
  <si>
    <t>kr 48 000 per måned er neppe unormalt høyt, men Hans Torbjørnsen bør nok vurdere</t>
  </si>
  <si>
    <t>Vi legger også merke til en betydelig økning i kundefordringene. Dette påvirker kontant-</t>
  </si>
  <si>
    <t>Leverandørgjelden er redusert med kr 60 500. Dette har også påvirket kontantstrømmen</t>
  </si>
  <si>
    <t>negativt i 20x2. Firmaet skylder leverandørene bare kr 5 500 ved årets utgang.</t>
  </si>
  <si>
    <t>Konkursfaren er neppe stor for firmaet. Dessuten må vi huske at det dreier seg om</t>
  </si>
  <si>
    <t>et enkeltpersonforetak. Regnskapet viser bare økonomien for selve firmaet og ikke</t>
  </si>
  <si>
    <t>Hans Torbjørnsens private økonomi. For alt vi vet, kan den være bunnsolid.</t>
  </si>
  <si>
    <t>Firmaet har en likviditetsreserve på kr 22 800 ved inngangen til 20x3. Av denne reserven</t>
  </si>
  <si>
    <t>Anleggsmidler</t>
  </si>
  <si>
    <t>Varebeholdninger</t>
  </si>
  <si>
    <t>Annen egenkapital</t>
  </si>
  <si>
    <t>Aksjekapital</t>
  </si>
  <si>
    <t>Langsiktig banklån</t>
  </si>
  <si>
    <t>Betalbar skatt</t>
  </si>
  <si>
    <t>Nedgang ferdigvarer</t>
  </si>
  <si>
    <t>Betalt skatt</t>
  </si>
  <si>
    <t>Økning leverandørgjeld</t>
  </si>
  <si>
    <t>Nedgang kunder</t>
  </si>
  <si>
    <t>Økning varelager</t>
  </si>
  <si>
    <t>Oppgave 11.2</t>
  </si>
  <si>
    <t xml:space="preserve">Årsresultat </t>
  </si>
  <si>
    <t>Ref.</t>
  </si>
  <si>
    <t xml:space="preserve">strømmene negativt. Ved årets utgang har firmaet til gode kr 80 000. Vi bør se </t>
  </si>
  <si>
    <t>nærmere på dette beløpet. Vil disse fordringene bli betalt i løpet av kort tid?</t>
  </si>
  <si>
    <t>Er det kunder som ikke har betalt ved forfall? Hvis det er tilfelle, kan det være</t>
  </si>
  <si>
    <t>en indikasjon på at de vil klage eller ikke har økonomi til å gjøre opp.</t>
  </si>
  <si>
    <t>privatuttaket sitt framover. Over tid er det viktig at Hans ikke tar ut mer penger enn</t>
  </si>
  <si>
    <t>det driften gir grunnlag for.</t>
  </si>
  <si>
    <t>i løpet av året. Dette kan vi forklare slik:</t>
  </si>
  <si>
    <t>Avskrivninger på kr 195 000 har redusert driftsresultat, men de medfører</t>
  </si>
  <si>
    <t>Vi har en netto økning i varebeholdningene. Det påvirker kontantstrømmen</t>
  </si>
  <si>
    <t>negativt. Samtidig har vi en nedgang i utestående fordringer på kr 240 500.</t>
  </si>
  <si>
    <t>Denne nedgangen virker positivt på kontantstrømmen.</t>
  </si>
  <si>
    <t>I tillegg har vi en økning i leverandørgjelden på kr 88 300. Dette har en</t>
  </si>
  <si>
    <t>positiv virkning på årets kontantstrøm.</t>
  </si>
  <si>
    <t>Økningen i skyldig offentlige avgifter og feriepenger har også hatt en viss</t>
  </si>
  <si>
    <t>postiv virkning (14 400).</t>
  </si>
  <si>
    <t>En del poster som rentekostnader, skatt og avdrag på lån har virket negativt</t>
  </si>
  <si>
    <t>på årets kontantstrømmer, men virkningen av disse har vært relativt beskjeden</t>
  </si>
  <si>
    <t>Driftsresultatet er kr 16 000, altså ganske beskjedent. Med netto finansposter</t>
  </si>
  <si>
    <t>på –25 200 viser regnskapet et underskudd på kr 9 200. Derfor har egenkapitalen</t>
  </si>
  <si>
    <t>blir redusert med kr 9 200.</t>
  </si>
  <si>
    <t>sammenlignet med de positive postene ovenfor (punkt 1 – 3).</t>
  </si>
  <si>
    <t>Bedriften har likevel hatt et netto positivt innbetalingsoverskudd på kr 385 000</t>
  </si>
  <si>
    <t>ikke utbetalinger. Dermed blir de lagt til i kontantstrømoppstillingen.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</si>
</sst>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3" fontId="2" fillId="0" borderId="2" xfId="0" applyNumberFormat="1" applyFont="1" applyBorder="1"/>
    <xf numFmtId="3" fontId="2" fillId="0" borderId="1" xfId="0" applyNumberFormat="1" applyFont="1" applyBorder="1"/>
    <xf numFmtId="3" fontId="1" fillId="0" borderId="0" xfId="0" applyNumberFormat="1" applyFont="1" applyAlignment="1">
      <alignment horizontal="center"/>
    </xf>
    <xf numFmtId="0" fontId="4" fillId="0" borderId="0" xfId="0" applyFont="1"/>
    <xf numFmtId="3" fontId="3" fillId="0" borderId="0" xfId="0" applyNumberFormat="1" applyFont="1"/>
    <xf numFmtId="3" fontId="2" fillId="0" borderId="0" xfId="0" applyNumberFormat="1" applyFont="1" applyBorder="1"/>
    <xf numFmtId="0" fontId="2" fillId="0" borderId="4" xfId="0" applyFont="1" applyBorder="1"/>
    <xf numFmtId="3" fontId="2" fillId="0" borderId="5" xfId="0" applyNumberFormat="1" applyFont="1" applyBorder="1"/>
    <xf numFmtId="0" fontId="2" fillId="0" borderId="0" xfId="0" applyFont="1" applyBorder="1"/>
    <xf numFmtId="3" fontId="2" fillId="0" borderId="6" xfId="0" applyNumberFormat="1" applyFont="1" applyBorder="1"/>
    <xf numFmtId="0" fontId="4" fillId="0" borderId="4" xfId="0" applyFont="1" applyBorder="1"/>
    <xf numFmtId="0" fontId="2" fillId="0" borderId="7" xfId="0" applyFont="1" applyBorder="1"/>
    <xf numFmtId="0" fontId="4" fillId="0" borderId="8" xfId="0" applyFont="1" applyBorder="1"/>
    <xf numFmtId="3" fontId="2" fillId="0" borderId="3" xfId="0" applyNumberFormat="1" applyFont="1" applyBorder="1"/>
    <xf numFmtId="3" fontId="2" fillId="0" borderId="9" xfId="0" applyNumberFormat="1" applyFont="1" applyBorder="1"/>
    <xf numFmtId="0" fontId="2" fillId="0" borderId="9" xfId="0" applyFont="1" applyBorder="1"/>
    <xf numFmtId="0" fontId="2" fillId="0" borderId="8" xfId="0" applyFont="1" applyBorder="1"/>
    <xf numFmtId="0" fontId="3" fillId="0" borderId="6" xfId="0" applyFont="1" applyBorder="1"/>
    <xf numFmtId="3" fontId="2" fillId="0" borderId="10" xfId="0" applyNumberFormat="1" applyFont="1" applyBorder="1"/>
    <xf numFmtId="3" fontId="2" fillId="0" borderId="11" xfId="0" applyNumberFormat="1" applyFont="1" applyBorder="1"/>
    <xf numFmtId="3" fontId="2" fillId="0" borderId="12" xfId="0" applyNumberFormat="1" applyFont="1" applyBorder="1"/>
    <xf numFmtId="3" fontId="2" fillId="0" borderId="13" xfId="0" applyNumberFormat="1" applyFont="1" applyBorder="1"/>
    <xf numFmtId="3" fontId="2" fillId="0" borderId="0" xfId="0" applyNumberFormat="1" applyFont="1" applyAlignment="1">
      <alignment horizontal="left" indent="1"/>
    </xf>
    <xf numFmtId="0" fontId="5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B9282-595E-45DA-915D-81CBC7D1625B}">
  <dimension ref="A1:O111"/>
  <sheetViews>
    <sheetView showGridLines="0" workbookViewId="0">
      <selection activeCell="P38" sqref="P38"/>
    </sheetView>
  </sheetViews>
  <sheetFormatPr baseColWidth="10" defaultColWidth="9.140625" defaultRowHeight="15.75" x14ac:dyDescent="0.25"/>
  <cols>
    <col min="1" max="1" width="23.85546875" style="2" bestFit="1" customWidth="1"/>
    <col min="2" max="3" width="10.7109375" style="4" customWidth="1"/>
    <col min="4" max="4" width="10.140625" style="2" customWidth="1"/>
    <col min="5" max="16384" width="9.140625" style="2"/>
  </cols>
  <sheetData>
    <row r="1" spans="1:15" x14ac:dyDescent="0.25">
      <c r="A1" s="1" t="s">
        <v>35</v>
      </c>
    </row>
    <row r="2" spans="1:15" x14ac:dyDescent="0.25">
      <c r="A2" s="1"/>
    </row>
    <row r="3" spans="1:15" x14ac:dyDescent="0.25">
      <c r="A3" s="1" t="s">
        <v>0</v>
      </c>
    </row>
    <row r="4" spans="1:15" x14ac:dyDescent="0.25">
      <c r="A4" s="2" t="s">
        <v>1</v>
      </c>
      <c r="B4" s="5">
        <v>3850500</v>
      </c>
    </row>
    <row r="6" spans="1:15" x14ac:dyDescent="0.25">
      <c r="A6" s="2" t="s">
        <v>23</v>
      </c>
      <c r="B6" s="4">
        <v>2787600</v>
      </c>
    </row>
    <row r="7" spans="1:15" x14ac:dyDescent="0.25">
      <c r="A7" s="2" t="s">
        <v>2</v>
      </c>
      <c r="B7" s="4">
        <v>350000</v>
      </c>
    </row>
    <row r="8" spans="1:15" x14ac:dyDescent="0.25">
      <c r="A8" s="2" t="s">
        <v>3</v>
      </c>
      <c r="B8" s="4">
        <v>25000</v>
      </c>
    </row>
    <row r="9" spans="1:15" x14ac:dyDescent="0.25">
      <c r="A9" s="2" t="s">
        <v>4</v>
      </c>
      <c r="B9" s="4">
        <v>126400</v>
      </c>
    </row>
    <row r="10" spans="1:15" s="3" customFormat="1" ht="20.25" x14ac:dyDescent="0.3">
      <c r="A10" s="2" t="s">
        <v>5</v>
      </c>
      <c r="B10" s="6">
        <f>SUM(B6:B9)</f>
        <v>3289000</v>
      </c>
      <c r="C10" s="4"/>
      <c r="D10" s="2"/>
      <c r="E10" s="2"/>
      <c r="F10" s="2"/>
      <c r="G10" s="2"/>
      <c r="H10" s="2"/>
      <c r="I10" s="2"/>
    </row>
    <row r="12" spans="1:15" x14ac:dyDescent="0.25">
      <c r="A12" s="2" t="s">
        <v>6</v>
      </c>
      <c r="B12" s="4">
        <f>B4-B10</f>
        <v>561500</v>
      </c>
    </row>
    <row r="14" spans="1:15" x14ac:dyDescent="0.25">
      <c r="A14" s="2" t="s">
        <v>28</v>
      </c>
      <c r="B14" s="4">
        <v>150</v>
      </c>
    </row>
    <row r="15" spans="1:15" x14ac:dyDescent="0.25">
      <c r="A15" s="2" t="s">
        <v>7</v>
      </c>
      <c r="B15" s="4">
        <v>2450</v>
      </c>
    </row>
    <row r="16" spans="1:15" s="3" customFormat="1" ht="20.25" x14ac:dyDescent="0.3">
      <c r="A16" s="2" t="s">
        <v>16</v>
      </c>
      <c r="B16" s="6">
        <f>B14-B15</f>
        <v>-2300</v>
      </c>
      <c r="C16" s="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8" spans="1:12" x14ac:dyDescent="0.25">
      <c r="A18" s="2" t="s">
        <v>27</v>
      </c>
      <c r="B18" s="5">
        <f>B12+B16</f>
        <v>559200</v>
      </c>
    </row>
    <row r="21" spans="1:12" x14ac:dyDescent="0.25">
      <c r="A21" s="1" t="s">
        <v>8</v>
      </c>
      <c r="B21" s="7" t="s">
        <v>9</v>
      </c>
      <c r="C21" s="7" t="s">
        <v>10</v>
      </c>
    </row>
    <row r="22" spans="1:12" x14ac:dyDescent="0.25">
      <c r="A22" s="2" t="s">
        <v>30</v>
      </c>
      <c r="B22" s="4">
        <v>160000</v>
      </c>
      <c r="C22" s="4">
        <v>165000</v>
      </c>
    </row>
    <row r="23" spans="1:12" x14ac:dyDescent="0.25">
      <c r="A23" s="2" t="s">
        <v>24</v>
      </c>
      <c r="B23" s="4">
        <v>15000</v>
      </c>
      <c r="C23" s="4">
        <v>40000</v>
      </c>
    </row>
    <row r="24" spans="1:12" x14ac:dyDescent="0.25">
      <c r="A24" s="2" t="s">
        <v>11</v>
      </c>
      <c r="B24" s="4">
        <v>80000</v>
      </c>
      <c r="C24" s="4">
        <v>26500</v>
      </c>
    </row>
    <row r="25" spans="1:12" x14ac:dyDescent="0.25">
      <c r="A25" s="2" t="s">
        <v>25</v>
      </c>
      <c r="B25" s="4">
        <v>9700</v>
      </c>
      <c r="C25" s="4">
        <v>0</v>
      </c>
    </row>
    <row r="26" spans="1:12" s="3" customFormat="1" ht="20.25" x14ac:dyDescent="0.3">
      <c r="A26" s="2" t="s">
        <v>14</v>
      </c>
      <c r="B26" s="6">
        <f>SUM(B22:B25)</f>
        <v>264700</v>
      </c>
      <c r="C26" s="6">
        <f>SUM(C22:C25)</f>
        <v>231500</v>
      </c>
      <c r="D26" s="2"/>
      <c r="E26" s="2"/>
      <c r="F26" s="2"/>
      <c r="G26" s="2"/>
      <c r="H26" s="2"/>
      <c r="I26" s="2"/>
      <c r="J26" s="2"/>
      <c r="K26" s="2"/>
      <c r="L26" s="2"/>
    </row>
    <row r="28" spans="1:12" x14ac:dyDescent="0.25">
      <c r="A28" s="2" t="s">
        <v>12</v>
      </c>
      <c r="B28" s="4">
        <v>5500</v>
      </c>
      <c r="C28" s="4">
        <v>25000</v>
      </c>
    </row>
    <row r="29" spans="1:12" x14ac:dyDescent="0.25">
      <c r="A29" s="2" t="s">
        <v>31</v>
      </c>
      <c r="B29" s="4">
        <v>52500</v>
      </c>
      <c r="C29" s="4">
        <v>61000</v>
      </c>
    </row>
    <row r="30" spans="1:12" x14ac:dyDescent="0.25">
      <c r="A30" s="2" t="s">
        <v>26</v>
      </c>
      <c r="B30" s="4">
        <v>136900</v>
      </c>
      <c r="C30" s="4">
        <v>72700</v>
      </c>
    </row>
    <row r="31" spans="1:12" x14ac:dyDescent="0.25">
      <c r="A31" s="2" t="s">
        <v>13</v>
      </c>
      <c r="B31" s="4">
        <v>5500</v>
      </c>
      <c r="C31" s="4">
        <v>66000</v>
      </c>
    </row>
    <row r="32" spans="1:12" x14ac:dyDescent="0.25">
      <c r="A32" s="2" t="s">
        <v>29</v>
      </c>
      <c r="B32" s="4">
        <v>64300</v>
      </c>
      <c r="C32" s="4">
        <v>6800</v>
      </c>
    </row>
    <row r="33" spans="1:14" s="3" customFormat="1" ht="20.25" x14ac:dyDescent="0.3">
      <c r="A33" s="2" t="s">
        <v>15</v>
      </c>
      <c r="B33" s="6">
        <f>SUM(B28:B32)</f>
        <v>264700</v>
      </c>
      <c r="C33" s="6">
        <f>SUM(C28:C32)</f>
        <v>231500</v>
      </c>
      <c r="D33" s="2"/>
      <c r="E33" s="4"/>
      <c r="F33" s="2"/>
      <c r="G33" s="2"/>
      <c r="H33" s="2"/>
      <c r="I33" s="2"/>
      <c r="J33" s="2"/>
      <c r="K33" s="2"/>
      <c r="L33" s="2"/>
      <c r="M33" s="2"/>
      <c r="N33" s="2"/>
    </row>
    <row r="47" spans="1:14" x14ac:dyDescent="0.25">
      <c r="A47" s="1" t="s">
        <v>45</v>
      </c>
    </row>
    <row r="48" spans="1:14" x14ac:dyDescent="0.25">
      <c r="A48" s="17" t="s">
        <v>18</v>
      </c>
      <c r="B48" s="6"/>
      <c r="C48" s="6"/>
      <c r="D48" s="18"/>
      <c r="E48" s="4"/>
    </row>
    <row r="49" spans="1:13" x14ac:dyDescent="0.25">
      <c r="A49" s="11" t="s">
        <v>6</v>
      </c>
      <c r="B49" s="10"/>
      <c r="C49" s="10"/>
      <c r="D49" s="23">
        <f>B12</f>
        <v>561500</v>
      </c>
    </row>
    <row r="50" spans="1:13" x14ac:dyDescent="0.25">
      <c r="A50" s="16" t="s">
        <v>3</v>
      </c>
      <c r="B50" s="5"/>
      <c r="C50" s="12"/>
      <c r="D50" s="25">
        <f>B8</f>
        <v>25000</v>
      </c>
    </row>
    <row r="51" spans="1:13" x14ac:dyDescent="0.25">
      <c r="A51" s="11" t="s">
        <v>36</v>
      </c>
      <c r="B51" s="10"/>
      <c r="C51" s="10"/>
      <c r="D51" s="23">
        <f>SUM(D49:D50)</f>
        <v>586500</v>
      </c>
    </row>
    <row r="52" spans="1:13" x14ac:dyDescent="0.25">
      <c r="A52" s="11"/>
      <c r="B52" s="10"/>
      <c r="C52" s="10"/>
      <c r="D52" s="24"/>
    </row>
    <row r="53" spans="1:13" x14ac:dyDescent="0.25">
      <c r="A53" s="11" t="s">
        <v>16</v>
      </c>
      <c r="B53" s="10"/>
      <c r="C53" s="10"/>
      <c r="D53" s="24">
        <f>B16</f>
        <v>-2300</v>
      </c>
    </row>
    <row r="54" spans="1:13" x14ac:dyDescent="0.25">
      <c r="A54" s="11" t="s">
        <v>37</v>
      </c>
      <c r="B54" s="10"/>
      <c r="C54" s="10"/>
      <c r="D54" s="24">
        <f>B80</f>
        <v>-89000</v>
      </c>
    </row>
    <row r="55" spans="1:13" x14ac:dyDescent="0.25">
      <c r="A55" s="11" t="s">
        <v>17</v>
      </c>
      <c r="B55" s="10"/>
      <c r="C55" s="13"/>
      <c r="D55" s="25">
        <f>B83</f>
        <v>57500</v>
      </c>
    </row>
    <row r="56" spans="1:13" s="3" customFormat="1" ht="20.25" x14ac:dyDescent="0.3">
      <c r="A56" s="21" t="s">
        <v>38</v>
      </c>
      <c r="B56" s="6"/>
      <c r="C56" s="22"/>
      <c r="D56" s="18">
        <f>SUM(D51:D55)</f>
        <v>552700</v>
      </c>
      <c r="E56" s="4"/>
    </row>
    <row r="57" spans="1:13" x14ac:dyDescent="0.25">
      <c r="A57" s="11"/>
      <c r="B57" s="10"/>
      <c r="C57" s="10"/>
      <c r="D57" s="20"/>
    </row>
    <row r="58" spans="1:13" s="4" customFormat="1" x14ac:dyDescent="0.25">
      <c r="A58" s="15" t="s">
        <v>39</v>
      </c>
      <c r="B58" s="10"/>
      <c r="C58" s="10"/>
      <c r="D58" s="19"/>
      <c r="E58" s="2"/>
      <c r="F58" s="2"/>
      <c r="G58" s="2"/>
      <c r="H58" s="2"/>
      <c r="I58" s="2"/>
      <c r="J58" s="2"/>
      <c r="K58" s="2"/>
      <c r="L58" s="2"/>
      <c r="M58" s="2"/>
    </row>
    <row r="59" spans="1:13" s="4" customFormat="1" x14ac:dyDescent="0.25">
      <c r="A59" s="11" t="s">
        <v>40</v>
      </c>
      <c r="B59" s="10"/>
      <c r="C59" s="10"/>
      <c r="D59" s="19">
        <v>-20000</v>
      </c>
      <c r="E59" s="2"/>
      <c r="F59" s="2"/>
      <c r="G59" s="2"/>
      <c r="H59" s="2"/>
      <c r="I59" s="2"/>
      <c r="J59" s="2"/>
      <c r="K59" s="2"/>
      <c r="L59" s="2"/>
      <c r="M59" s="2"/>
    </row>
    <row r="60" spans="1:13" s="9" customFormat="1" ht="20.25" x14ac:dyDescent="0.3">
      <c r="A60" s="21" t="s">
        <v>41</v>
      </c>
      <c r="B60" s="6"/>
      <c r="C60" s="14"/>
      <c r="D60" s="18">
        <f>SUM(D59)</f>
        <v>-20000</v>
      </c>
      <c r="E60" s="2"/>
      <c r="F60" s="2"/>
      <c r="G60" s="3"/>
      <c r="H60" s="3"/>
      <c r="I60" s="3"/>
      <c r="J60" s="3"/>
      <c r="K60" s="3"/>
      <c r="L60" s="3"/>
      <c r="M60" s="3"/>
    </row>
    <row r="61" spans="1:13" s="4" customFormat="1" x14ac:dyDescent="0.25">
      <c r="A61" s="11"/>
      <c r="B61" s="10"/>
      <c r="C61" s="10"/>
      <c r="D61" s="19"/>
      <c r="E61" s="2"/>
      <c r="F61" s="2"/>
      <c r="G61" s="2"/>
      <c r="H61" s="2"/>
      <c r="I61" s="2"/>
      <c r="J61" s="2"/>
      <c r="K61" s="2"/>
      <c r="L61" s="2"/>
      <c r="M61" s="2"/>
    </row>
    <row r="62" spans="1:13" s="4" customFormat="1" x14ac:dyDescent="0.25">
      <c r="A62" s="15" t="s">
        <v>42</v>
      </c>
      <c r="B62" s="10"/>
      <c r="C62" s="10"/>
      <c r="D62" s="19"/>
      <c r="E62" s="2"/>
      <c r="F62" s="2"/>
      <c r="G62" s="2"/>
      <c r="H62" s="2"/>
      <c r="I62" s="2"/>
      <c r="J62" s="2"/>
      <c r="K62" s="2"/>
      <c r="L62" s="2"/>
      <c r="M62" s="2"/>
    </row>
    <row r="63" spans="1:13" s="4" customFormat="1" x14ac:dyDescent="0.25">
      <c r="A63" s="11" t="s">
        <v>32</v>
      </c>
      <c r="B63" s="10"/>
      <c r="C63" s="10"/>
      <c r="D63" s="19">
        <v>-578700</v>
      </c>
      <c r="E63" s="2"/>
      <c r="F63" s="2"/>
      <c r="G63" s="2"/>
      <c r="H63" s="2"/>
      <c r="I63" s="2"/>
      <c r="J63" s="2"/>
      <c r="K63" s="2"/>
      <c r="L63" s="2"/>
      <c r="M63" s="2"/>
    </row>
    <row r="64" spans="1:13" s="4" customFormat="1" x14ac:dyDescent="0.25">
      <c r="A64" s="11" t="s">
        <v>33</v>
      </c>
      <c r="B64" s="10"/>
      <c r="C64" s="10"/>
      <c r="D64" s="24">
        <f>B30-C30</f>
        <v>64200</v>
      </c>
      <c r="E64" s="2"/>
      <c r="F64" s="2"/>
      <c r="G64" s="2"/>
      <c r="H64" s="2"/>
      <c r="I64" s="2"/>
      <c r="J64" s="2"/>
      <c r="K64" s="2"/>
      <c r="L64" s="2"/>
      <c r="M64" s="2"/>
    </row>
    <row r="65" spans="1:15" x14ac:dyDescent="0.25">
      <c r="A65" s="11" t="s">
        <v>19</v>
      </c>
      <c r="B65" s="13"/>
      <c r="C65" s="10"/>
      <c r="D65" s="19">
        <f>B29-C29</f>
        <v>-8500</v>
      </c>
    </row>
    <row r="66" spans="1:15" s="9" customFormat="1" ht="20.25" x14ac:dyDescent="0.3">
      <c r="A66" s="21" t="s">
        <v>43</v>
      </c>
      <c r="B66" s="6"/>
      <c r="C66" s="6"/>
      <c r="D66" s="18">
        <f>SUM(D63:D65)</f>
        <v>-523000</v>
      </c>
      <c r="E66" s="2"/>
      <c r="F66" s="2"/>
      <c r="G66" s="2"/>
      <c r="H66" s="3"/>
      <c r="I66" s="3"/>
      <c r="J66" s="3"/>
      <c r="K66" s="3"/>
      <c r="L66" s="3"/>
      <c r="M66" s="3"/>
    </row>
    <row r="67" spans="1:15" s="4" customFormat="1" x14ac:dyDescent="0.25">
      <c r="A67" s="11"/>
      <c r="B67" s="10"/>
      <c r="C67" s="10"/>
      <c r="D67" s="19"/>
      <c r="E67" s="2"/>
      <c r="F67" s="2"/>
      <c r="G67" s="2"/>
      <c r="H67" s="2"/>
      <c r="I67" s="2"/>
      <c r="J67" s="2"/>
      <c r="K67" s="2"/>
      <c r="L67" s="2"/>
      <c r="M67" s="2"/>
    </row>
    <row r="68" spans="1:15" x14ac:dyDescent="0.25">
      <c r="A68" s="11" t="s">
        <v>20</v>
      </c>
      <c r="B68" s="13"/>
      <c r="C68" s="10"/>
      <c r="D68" s="26">
        <f>C25</f>
        <v>0</v>
      </c>
    </row>
    <row r="69" spans="1:15" x14ac:dyDescent="0.25">
      <c r="A69" s="11" t="s">
        <v>21</v>
      </c>
      <c r="B69" s="10"/>
      <c r="C69" s="10"/>
      <c r="D69" s="19">
        <f>D56+D60+D66</f>
        <v>9700</v>
      </c>
    </row>
    <row r="70" spans="1:15" s="3" customFormat="1" ht="20.25" x14ac:dyDescent="0.3">
      <c r="A70" s="21" t="s">
        <v>22</v>
      </c>
      <c r="B70" s="6"/>
      <c r="C70" s="14"/>
      <c r="D70" s="18">
        <f>SUM(D68:D69)</f>
        <v>9700</v>
      </c>
      <c r="E70" s="2"/>
      <c r="F70" s="2"/>
    </row>
    <row r="71" spans="1:15" x14ac:dyDescent="0.25">
      <c r="A71" s="11"/>
      <c r="B71" s="10"/>
      <c r="C71" s="10"/>
      <c r="D71" s="19"/>
    </row>
    <row r="72" spans="1:15" x14ac:dyDescent="0.25">
      <c r="A72" s="11" t="s">
        <v>34</v>
      </c>
      <c r="B72" s="13"/>
      <c r="C72" s="10"/>
      <c r="D72" s="26">
        <v>13100</v>
      </c>
    </row>
    <row r="73" spans="1:15" x14ac:dyDescent="0.25">
      <c r="A73" s="16" t="s">
        <v>44</v>
      </c>
      <c r="B73" s="5"/>
      <c r="C73" s="5"/>
      <c r="D73" s="25">
        <f>SUM(D70:D72)</f>
        <v>22800</v>
      </c>
    </row>
    <row r="74" spans="1:15" x14ac:dyDescent="0.25">
      <c r="D74" s="4"/>
    </row>
    <row r="75" spans="1:15" x14ac:dyDescent="0.25">
      <c r="A75" s="1" t="s">
        <v>46</v>
      </c>
      <c r="D75" s="4"/>
    </row>
    <row r="76" spans="1:15" x14ac:dyDescent="0.25">
      <c r="A76" s="8" t="s">
        <v>48</v>
      </c>
    </row>
    <row r="77" spans="1:15" x14ac:dyDescent="0.25">
      <c r="A77" s="2" t="s">
        <v>47</v>
      </c>
      <c r="B77" s="4">
        <f>C23-B23</f>
        <v>25000</v>
      </c>
    </row>
    <row r="78" spans="1:15" x14ac:dyDescent="0.25">
      <c r="A78" s="2" t="s">
        <v>49</v>
      </c>
      <c r="B78" s="4">
        <f>C24-B24</f>
        <v>-53500</v>
      </c>
    </row>
    <row r="79" spans="1:15" x14ac:dyDescent="0.25">
      <c r="A79" s="2" t="s">
        <v>50</v>
      </c>
      <c r="B79" s="4">
        <f>B31-C31</f>
        <v>-60500</v>
      </c>
    </row>
    <row r="80" spans="1:15" s="3" customFormat="1" ht="20.25" x14ac:dyDescent="0.3">
      <c r="A80" s="2" t="s">
        <v>51</v>
      </c>
      <c r="B80" s="6">
        <f>SUM(B77:B79)</f>
        <v>-89000</v>
      </c>
      <c r="C80" s="4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2" spans="1:15" x14ac:dyDescent="0.25">
      <c r="A82" s="8" t="s">
        <v>52</v>
      </c>
    </row>
    <row r="83" spans="1:15" x14ac:dyDescent="0.25">
      <c r="A83" s="2" t="s">
        <v>53</v>
      </c>
      <c r="B83" s="5">
        <f>B32-C32</f>
        <v>57500</v>
      </c>
    </row>
    <row r="85" spans="1:15" x14ac:dyDescent="0.25">
      <c r="A85" s="8" t="s">
        <v>55</v>
      </c>
    </row>
    <row r="86" spans="1:15" x14ac:dyDescent="0.25">
      <c r="A86" s="2" t="s">
        <v>54</v>
      </c>
      <c r="B86" s="4">
        <f>C28</f>
        <v>25000</v>
      </c>
    </row>
    <row r="87" spans="1:15" x14ac:dyDescent="0.25">
      <c r="A87" s="2" t="s">
        <v>56</v>
      </c>
      <c r="B87" s="4">
        <f>B18</f>
        <v>559200</v>
      </c>
    </row>
    <row r="88" spans="1:15" x14ac:dyDescent="0.25">
      <c r="A88" s="2" t="s">
        <v>32</v>
      </c>
      <c r="B88" s="4">
        <v>-578700</v>
      </c>
      <c r="C88" s="27" t="s">
        <v>58</v>
      </c>
    </row>
    <row r="89" spans="1:15" s="3" customFormat="1" ht="20.25" x14ac:dyDescent="0.3">
      <c r="A89" s="2" t="s">
        <v>57</v>
      </c>
      <c r="B89" s="6">
        <f>SUM(B86:B88)</f>
        <v>5500</v>
      </c>
      <c r="C89" s="4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1" spans="1:15" x14ac:dyDescent="0.25">
      <c r="A91" s="2" t="s">
        <v>69</v>
      </c>
    </row>
    <row r="92" spans="1:15" x14ac:dyDescent="0.25">
      <c r="A92" s="2" t="s">
        <v>59</v>
      </c>
    </row>
    <row r="93" spans="1:15" x14ac:dyDescent="0.25">
      <c r="A93" s="2" t="s">
        <v>60</v>
      </c>
    </row>
    <row r="95" spans="1:15" x14ac:dyDescent="0.25">
      <c r="A95" s="2" t="s">
        <v>63</v>
      </c>
    </row>
    <row r="96" spans="1:15" x14ac:dyDescent="0.25">
      <c r="A96" s="2" t="s">
        <v>84</v>
      </c>
    </row>
    <row r="97" spans="1:1" x14ac:dyDescent="0.25">
      <c r="A97" s="2" t="s">
        <v>85</v>
      </c>
    </row>
    <row r="98" spans="1:1" x14ac:dyDescent="0.25">
      <c r="A98" s="2" t="s">
        <v>86</v>
      </c>
    </row>
    <row r="99" spans="1:1" x14ac:dyDescent="0.25">
      <c r="A99" s="32" t="s">
        <v>87</v>
      </c>
    </row>
    <row r="100" spans="1:1" x14ac:dyDescent="0.25">
      <c r="A100" s="28"/>
    </row>
    <row r="101" spans="1:1" x14ac:dyDescent="0.25">
      <c r="A101" s="2" t="s">
        <v>64</v>
      </c>
    </row>
    <row r="102" spans="1:1" x14ac:dyDescent="0.25">
      <c r="A102" s="2" t="s">
        <v>65</v>
      </c>
    </row>
    <row r="104" spans="1:1" x14ac:dyDescent="0.25">
      <c r="A104" s="2" t="s">
        <v>61</v>
      </c>
    </row>
    <row r="105" spans="1:1" x14ac:dyDescent="0.25">
      <c r="A105" s="2" t="s">
        <v>62</v>
      </c>
    </row>
    <row r="106" spans="1:1" x14ac:dyDescent="0.25">
      <c r="A106" s="2" t="s">
        <v>88</v>
      </c>
    </row>
    <row r="107" spans="1:1" x14ac:dyDescent="0.25">
      <c r="A107" s="32" t="s">
        <v>89</v>
      </c>
    </row>
    <row r="109" spans="1:1" x14ac:dyDescent="0.25">
      <c r="A109" s="2" t="s">
        <v>66</v>
      </c>
    </row>
    <row r="110" spans="1:1" x14ac:dyDescent="0.25">
      <c r="A110" s="2" t="s">
        <v>67</v>
      </c>
    </row>
    <row r="111" spans="1:1" x14ac:dyDescent="0.25">
      <c r="A111" s="2" t="s">
        <v>68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E7EE1-3289-4C30-AC9D-0D959779831A}">
  <dimension ref="A1:M104"/>
  <sheetViews>
    <sheetView showGridLines="0" tabSelected="1" topLeftCell="A82" workbookViewId="0">
      <selection activeCell="B93" sqref="B93"/>
    </sheetView>
  </sheetViews>
  <sheetFormatPr baseColWidth="10" defaultColWidth="9.140625" defaultRowHeight="15.75" x14ac:dyDescent="0.25"/>
  <cols>
    <col min="1" max="1" width="4" style="2" customWidth="1"/>
    <col min="2" max="2" width="23.85546875" style="2" bestFit="1" customWidth="1"/>
    <col min="3" max="4" width="10.7109375" style="4" customWidth="1"/>
    <col min="5" max="5" width="10.140625" style="2" customWidth="1"/>
    <col min="6" max="6" width="9.140625" style="29"/>
    <col min="7" max="16384" width="9.140625" style="2"/>
  </cols>
  <sheetData>
    <row r="1" spans="2:7" x14ac:dyDescent="0.25">
      <c r="B1" s="1" t="s">
        <v>81</v>
      </c>
    </row>
    <row r="2" spans="2:7" x14ac:dyDescent="0.25">
      <c r="B2" s="1"/>
    </row>
    <row r="3" spans="2:7" x14ac:dyDescent="0.25">
      <c r="B3" s="1" t="s">
        <v>0</v>
      </c>
    </row>
    <row r="4" spans="2:7" x14ac:dyDescent="0.25">
      <c r="B4" s="2" t="s">
        <v>1</v>
      </c>
      <c r="C4" s="5">
        <v>6555000</v>
      </c>
    </row>
    <row r="5" spans="2:7" x14ac:dyDescent="0.25">
      <c r="C5" s="10"/>
    </row>
    <row r="7" spans="2:7" x14ac:dyDescent="0.25">
      <c r="B7" s="2" t="s">
        <v>76</v>
      </c>
      <c r="C7" s="4">
        <v>150000</v>
      </c>
    </row>
    <row r="8" spans="2:7" x14ac:dyDescent="0.25">
      <c r="B8" s="2" t="s">
        <v>23</v>
      </c>
      <c r="C8" s="4">
        <v>3105000</v>
      </c>
    </row>
    <row r="9" spans="2:7" x14ac:dyDescent="0.25">
      <c r="B9" s="2" t="s">
        <v>2</v>
      </c>
      <c r="C9" s="4">
        <v>2250000</v>
      </c>
    </row>
    <row r="10" spans="2:7" x14ac:dyDescent="0.25">
      <c r="B10" s="2" t="s">
        <v>3</v>
      </c>
      <c r="C10" s="4">
        <v>195000</v>
      </c>
    </row>
    <row r="11" spans="2:7" x14ac:dyDescent="0.25">
      <c r="B11" s="2" t="s">
        <v>4</v>
      </c>
      <c r="C11" s="4">
        <v>839000</v>
      </c>
    </row>
    <row r="12" spans="2:7" s="3" customFormat="1" ht="20.25" x14ac:dyDescent="0.3">
      <c r="B12" s="2" t="s">
        <v>5</v>
      </c>
      <c r="C12" s="6">
        <f>SUM(C7:C11)</f>
        <v>6539000</v>
      </c>
      <c r="D12" s="4"/>
      <c r="E12" s="2"/>
      <c r="F12" s="29"/>
      <c r="G12" s="2"/>
    </row>
    <row r="14" spans="2:7" x14ac:dyDescent="0.25">
      <c r="B14" s="2" t="s">
        <v>6</v>
      </c>
      <c r="C14" s="5">
        <f>C4-C12</f>
        <v>16000</v>
      </c>
    </row>
    <row r="16" spans="2:7" x14ac:dyDescent="0.25">
      <c r="B16" s="2" t="s">
        <v>28</v>
      </c>
      <c r="C16" s="4">
        <v>1500</v>
      </c>
    </row>
    <row r="17" spans="2:9" x14ac:dyDescent="0.25">
      <c r="B17" s="2" t="s">
        <v>7</v>
      </c>
      <c r="C17" s="4">
        <v>26700</v>
      </c>
    </row>
    <row r="18" spans="2:9" s="3" customFormat="1" ht="20.25" x14ac:dyDescent="0.3">
      <c r="B18" s="2" t="s">
        <v>16</v>
      </c>
      <c r="C18" s="6">
        <f>C16-C17</f>
        <v>-25200</v>
      </c>
      <c r="D18" s="4"/>
      <c r="E18" s="2"/>
      <c r="F18" s="29"/>
      <c r="G18" s="2"/>
      <c r="H18" s="2"/>
      <c r="I18" s="2"/>
    </row>
    <row r="20" spans="2:9" x14ac:dyDescent="0.25">
      <c r="B20" s="2" t="s">
        <v>82</v>
      </c>
      <c r="C20" s="5">
        <f>C14+C18</f>
        <v>-9200</v>
      </c>
    </row>
    <row r="23" spans="2:9" x14ac:dyDescent="0.25">
      <c r="B23" s="1" t="s">
        <v>8</v>
      </c>
      <c r="C23" s="7" t="s">
        <v>9</v>
      </c>
      <c r="D23" s="7" t="s">
        <v>10</v>
      </c>
    </row>
    <row r="24" spans="2:9" x14ac:dyDescent="0.25">
      <c r="B24" s="2" t="s">
        <v>70</v>
      </c>
      <c r="C24" s="4">
        <f>D24-C10</f>
        <v>585000</v>
      </c>
      <c r="D24" s="4">
        <v>780000</v>
      </c>
    </row>
    <row r="25" spans="2:9" x14ac:dyDescent="0.25">
      <c r="B25" s="2" t="s">
        <v>71</v>
      </c>
      <c r="C25" s="4">
        <v>350000</v>
      </c>
      <c r="D25" s="4">
        <v>250000</v>
      </c>
    </row>
    <row r="26" spans="2:9" x14ac:dyDescent="0.25">
      <c r="B26" s="2" t="s">
        <v>11</v>
      </c>
      <c r="C26" s="4">
        <v>523500</v>
      </c>
      <c r="D26" s="4">
        <v>764000</v>
      </c>
      <c r="F26" s="30"/>
    </row>
    <row r="27" spans="2:9" x14ac:dyDescent="0.25">
      <c r="B27" s="2" t="s">
        <v>25</v>
      </c>
      <c r="C27" s="4">
        <v>460000</v>
      </c>
      <c r="D27" s="4">
        <v>75000</v>
      </c>
    </row>
    <row r="28" spans="2:9" s="3" customFormat="1" ht="20.25" x14ac:dyDescent="0.3">
      <c r="B28" s="2" t="s">
        <v>14</v>
      </c>
      <c r="C28" s="6">
        <f>SUM(C24:C27)</f>
        <v>1918500</v>
      </c>
      <c r="D28" s="6">
        <f>SUM(D24:D27)</f>
        <v>1869000</v>
      </c>
      <c r="E28" s="2"/>
      <c r="F28" s="29"/>
      <c r="G28" s="2"/>
    </row>
    <row r="30" spans="2:9" x14ac:dyDescent="0.25">
      <c r="B30" s="2" t="s">
        <v>73</v>
      </c>
      <c r="C30" s="4">
        <v>300000</v>
      </c>
      <c r="D30" s="4">
        <v>300000</v>
      </c>
    </row>
    <row r="31" spans="2:9" x14ac:dyDescent="0.25">
      <c r="B31" s="2" t="s">
        <v>72</v>
      </c>
      <c r="C31" s="4">
        <f>D31+C20</f>
        <v>254800</v>
      </c>
      <c r="D31" s="4">
        <v>264000</v>
      </c>
    </row>
    <row r="32" spans="2:9" x14ac:dyDescent="0.25">
      <c r="B32" s="2" t="s">
        <v>74</v>
      </c>
      <c r="C32" s="4">
        <v>590000</v>
      </c>
      <c r="D32" s="4">
        <v>620000</v>
      </c>
    </row>
    <row r="33" spans="2:8" x14ac:dyDescent="0.25">
      <c r="B33" s="2" t="s">
        <v>13</v>
      </c>
      <c r="C33" s="4">
        <v>424300</v>
      </c>
      <c r="D33" s="4">
        <v>336000</v>
      </c>
      <c r="F33" s="30"/>
    </row>
    <row r="34" spans="2:8" x14ac:dyDescent="0.25">
      <c r="B34" s="2" t="s">
        <v>75</v>
      </c>
      <c r="C34" s="4">
        <v>0</v>
      </c>
      <c r="D34" s="4">
        <v>14000</v>
      </c>
      <c r="F34" s="30"/>
    </row>
    <row r="35" spans="2:8" x14ac:dyDescent="0.25">
      <c r="B35" s="2" t="s">
        <v>29</v>
      </c>
      <c r="C35" s="4">
        <v>349400</v>
      </c>
      <c r="D35" s="4">
        <v>335000</v>
      </c>
      <c r="F35" s="30"/>
    </row>
    <row r="36" spans="2:8" s="3" customFormat="1" ht="20.25" x14ac:dyDescent="0.3">
      <c r="B36" s="2" t="s">
        <v>15</v>
      </c>
      <c r="C36" s="6">
        <f>SUM(C30:C35)</f>
        <v>1918500</v>
      </c>
      <c r="D36" s="6">
        <f>SUM(D30:D35)</f>
        <v>1869000</v>
      </c>
      <c r="E36" s="2"/>
      <c r="F36" s="30"/>
      <c r="G36" s="4"/>
      <c r="H36" s="2"/>
    </row>
    <row r="47" spans="2:8" x14ac:dyDescent="0.25">
      <c r="B47" s="1" t="s">
        <v>45</v>
      </c>
      <c r="F47" s="29" t="s">
        <v>83</v>
      </c>
    </row>
    <row r="48" spans="2:8" x14ac:dyDescent="0.25">
      <c r="B48" s="17" t="s">
        <v>18</v>
      </c>
      <c r="C48" s="6"/>
      <c r="D48" s="6"/>
      <c r="E48" s="18"/>
      <c r="F48" s="30"/>
    </row>
    <row r="49" spans="1:13" x14ac:dyDescent="0.25">
      <c r="B49" s="11" t="s">
        <v>6</v>
      </c>
      <c r="C49" s="10"/>
      <c r="D49" s="10"/>
      <c r="E49" s="23">
        <f>C14</f>
        <v>16000</v>
      </c>
    </row>
    <row r="50" spans="1:13" x14ac:dyDescent="0.25">
      <c r="B50" s="16" t="s">
        <v>3</v>
      </c>
      <c r="C50" s="5"/>
      <c r="D50" s="12"/>
      <c r="E50" s="25">
        <f>C10</f>
        <v>195000</v>
      </c>
    </row>
    <row r="51" spans="1:13" s="3" customFormat="1" ht="20.25" x14ac:dyDescent="0.3">
      <c r="A51" s="2"/>
      <c r="B51" s="11" t="s">
        <v>36</v>
      </c>
      <c r="C51" s="10"/>
      <c r="D51" s="10"/>
      <c r="E51" s="23">
        <f>SUM(E49:E50)</f>
        <v>211000</v>
      </c>
      <c r="F51" s="29"/>
      <c r="G51" s="2"/>
      <c r="H51" s="2"/>
      <c r="I51" s="2"/>
      <c r="J51" s="2"/>
      <c r="K51" s="2"/>
      <c r="L51" s="2"/>
      <c r="M51" s="2"/>
    </row>
    <row r="52" spans="1:13" x14ac:dyDescent="0.25">
      <c r="B52" s="11"/>
      <c r="C52" s="10"/>
      <c r="D52" s="10"/>
      <c r="E52" s="24"/>
    </row>
    <row r="53" spans="1:13" x14ac:dyDescent="0.25">
      <c r="B53" s="11" t="s">
        <v>16</v>
      </c>
      <c r="C53" s="10"/>
      <c r="D53" s="10"/>
      <c r="E53" s="24">
        <f>C18</f>
        <v>-25200</v>
      </c>
    </row>
    <row r="54" spans="1:13" x14ac:dyDescent="0.25">
      <c r="B54" s="11" t="s">
        <v>77</v>
      </c>
      <c r="C54" s="10"/>
      <c r="D54" s="10"/>
      <c r="E54" s="24">
        <f>-D34</f>
        <v>-14000</v>
      </c>
    </row>
    <row r="55" spans="1:13" x14ac:dyDescent="0.25">
      <c r="B55" s="11" t="s">
        <v>37</v>
      </c>
      <c r="C55" s="10"/>
      <c r="D55" s="10"/>
      <c r="E55" s="24">
        <f>C80</f>
        <v>228800</v>
      </c>
      <c r="F55" s="29">
        <v>1</v>
      </c>
    </row>
    <row r="56" spans="1:13" x14ac:dyDescent="0.25">
      <c r="B56" s="11" t="s">
        <v>17</v>
      </c>
      <c r="C56" s="10"/>
      <c r="D56" s="13"/>
      <c r="E56" s="25">
        <f>C83</f>
        <v>14400</v>
      </c>
      <c r="F56" s="29">
        <v>2</v>
      </c>
    </row>
    <row r="57" spans="1:13" s="3" customFormat="1" ht="20.25" x14ac:dyDescent="0.3">
      <c r="B57" s="21" t="s">
        <v>38</v>
      </c>
      <c r="C57" s="6"/>
      <c r="D57" s="22"/>
      <c r="E57" s="18">
        <f>SUM(E51:E56)</f>
        <v>415000</v>
      </c>
      <c r="F57" s="30"/>
    </row>
    <row r="58" spans="1:13" x14ac:dyDescent="0.25">
      <c r="B58" s="11"/>
      <c r="C58" s="10"/>
      <c r="D58" s="10"/>
      <c r="E58" s="20"/>
    </row>
    <row r="59" spans="1:13" s="4" customFormat="1" x14ac:dyDescent="0.25">
      <c r="B59" s="15" t="s">
        <v>39</v>
      </c>
      <c r="C59" s="10"/>
      <c r="D59" s="10"/>
      <c r="E59" s="19"/>
      <c r="F59" s="29"/>
      <c r="G59" s="2"/>
    </row>
    <row r="60" spans="1:13" s="9" customFormat="1" ht="20.25" x14ac:dyDescent="0.3">
      <c r="B60" s="21" t="s">
        <v>41</v>
      </c>
      <c r="C60" s="6"/>
      <c r="D60" s="14"/>
      <c r="E60" s="18">
        <v>0</v>
      </c>
      <c r="F60" s="29"/>
      <c r="G60" s="2"/>
    </row>
    <row r="61" spans="1:13" s="4" customFormat="1" x14ac:dyDescent="0.25">
      <c r="B61" s="11"/>
      <c r="C61" s="10"/>
      <c r="D61" s="10"/>
      <c r="E61" s="19"/>
      <c r="F61" s="29"/>
      <c r="G61" s="2"/>
    </row>
    <row r="62" spans="1:13" s="4" customFormat="1" x14ac:dyDescent="0.25">
      <c r="B62" s="15" t="s">
        <v>42</v>
      </c>
      <c r="C62" s="10"/>
      <c r="D62" s="10"/>
      <c r="E62" s="19"/>
      <c r="F62" s="29"/>
      <c r="G62" s="2"/>
    </row>
    <row r="63" spans="1:13" s="4" customFormat="1" x14ac:dyDescent="0.25">
      <c r="B63" s="11" t="s">
        <v>33</v>
      </c>
      <c r="C63" s="10"/>
      <c r="D63" s="10"/>
      <c r="E63" s="26"/>
      <c r="F63" s="29"/>
      <c r="G63" s="2"/>
    </row>
    <row r="64" spans="1:13" x14ac:dyDescent="0.25">
      <c r="B64" s="11" t="s">
        <v>19</v>
      </c>
      <c r="C64" s="13"/>
      <c r="D64" s="10"/>
      <c r="E64" s="19">
        <f>C32-D32</f>
        <v>-30000</v>
      </c>
    </row>
    <row r="65" spans="1:9" s="9" customFormat="1" ht="20.25" x14ac:dyDescent="0.3">
      <c r="B65" s="21" t="s">
        <v>43</v>
      </c>
      <c r="C65" s="6"/>
      <c r="D65" s="6"/>
      <c r="E65" s="18">
        <f>SUM(E63:E64)</f>
        <v>-30000</v>
      </c>
      <c r="F65" s="29"/>
      <c r="G65" s="2"/>
    </row>
    <row r="66" spans="1:9" s="4" customFormat="1" x14ac:dyDescent="0.25">
      <c r="B66" s="11"/>
      <c r="C66" s="10"/>
      <c r="D66" s="10"/>
      <c r="E66" s="19"/>
      <c r="F66" s="29"/>
      <c r="G66" s="2"/>
    </row>
    <row r="67" spans="1:9" x14ac:dyDescent="0.25">
      <c r="B67" s="11" t="s">
        <v>20</v>
      </c>
      <c r="C67" s="13"/>
      <c r="D67" s="10"/>
      <c r="E67" s="26">
        <f>D27</f>
        <v>75000</v>
      </c>
    </row>
    <row r="68" spans="1:9" x14ac:dyDescent="0.25">
      <c r="B68" s="11" t="s">
        <v>21</v>
      </c>
      <c r="C68" s="10"/>
      <c r="D68" s="10"/>
      <c r="E68" s="19">
        <f>E57+E60+E65</f>
        <v>385000</v>
      </c>
    </row>
    <row r="69" spans="1:9" s="3" customFormat="1" ht="20.25" x14ac:dyDescent="0.3">
      <c r="B69" s="21" t="s">
        <v>22</v>
      </c>
      <c r="C69" s="6"/>
      <c r="D69" s="14"/>
      <c r="E69" s="18">
        <f>SUM(E67:E68)</f>
        <v>460000</v>
      </c>
      <c r="F69" s="30"/>
      <c r="G69" s="4"/>
    </row>
    <row r="70" spans="1:9" x14ac:dyDescent="0.25">
      <c r="B70" s="11"/>
      <c r="C70" s="10"/>
      <c r="D70" s="10"/>
      <c r="E70" s="19"/>
    </row>
    <row r="71" spans="1:9" x14ac:dyDescent="0.25">
      <c r="B71" s="11" t="s">
        <v>34</v>
      </c>
      <c r="C71" s="13"/>
      <c r="D71" s="10"/>
      <c r="E71" s="26">
        <v>0</v>
      </c>
    </row>
    <row r="72" spans="1:9" x14ac:dyDescent="0.25">
      <c r="B72" s="16" t="s">
        <v>44</v>
      </c>
      <c r="C72" s="5"/>
      <c r="D72" s="5"/>
      <c r="E72" s="25">
        <f>SUM(E69:E71)</f>
        <v>460000</v>
      </c>
    </row>
    <row r="73" spans="1:9" x14ac:dyDescent="0.25">
      <c r="E73" s="4"/>
    </row>
    <row r="74" spans="1:9" x14ac:dyDescent="0.25">
      <c r="A74" s="1" t="s">
        <v>46</v>
      </c>
      <c r="E74" s="4"/>
    </row>
    <row r="75" spans="1:9" customFormat="1" ht="15" x14ac:dyDescent="0.25"/>
    <row r="76" spans="1:9" x14ac:dyDescent="0.25">
      <c r="A76" s="29">
        <v>1</v>
      </c>
      <c r="B76" s="8" t="s">
        <v>48</v>
      </c>
    </row>
    <row r="77" spans="1:9" x14ac:dyDescent="0.25">
      <c r="A77" s="29"/>
      <c r="B77" s="2" t="s">
        <v>80</v>
      </c>
      <c r="C77" s="4">
        <f>D25-C25</f>
        <v>-100000</v>
      </c>
    </row>
    <row r="78" spans="1:9" x14ac:dyDescent="0.25">
      <c r="A78" s="29"/>
      <c r="B78" s="2" t="s">
        <v>79</v>
      </c>
      <c r="C78" s="4">
        <f>D26-C26</f>
        <v>240500</v>
      </c>
    </row>
    <row r="79" spans="1:9" x14ac:dyDescent="0.25">
      <c r="A79" s="29"/>
      <c r="B79" s="2" t="s">
        <v>78</v>
      </c>
      <c r="C79" s="4">
        <f>C33-D33</f>
        <v>88300</v>
      </c>
    </row>
    <row r="80" spans="1:9" s="3" customFormat="1" ht="20.25" x14ac:dyDescent="0.3">
      <c r="A80" s="31"/>
      <c r="B80" s="2" t="s">
        <v>51</v>
      </c>
      <c r="C80" s="6">
        <f>SUM(C77:C79)</f>
        <v>228800</v>
      </c>
      <c r="D80" s="4"/>
      <c r="E80" s="2"/>
      <c r="F80" s="29"/>
      <c r="G80" s="2"/>
      <c r="H80" s="2"/>
      <c r="I80" s="2"/>
    </row>
    <row r="81" spans="1:3" x14ac:dyDescent="0.25">
      <c r="A81" s="29"/>
    </row>
    <row r="82" spans="1:3" x14ac:dyDescent="0.25">
      <c r="A82" s="29">
        <v>2</v>
      </c>
      <c r="B82" s="8" t="s">
        <v>52</v>
      </c>
    </row>
    <row r="83" spans="1:3" x14ac:dyDescent="0.25">
      <c r="A83" s="29"/>
      <c r="B83" s="2" t="s">
        <v>53</v>
      </c>
      <c r="C83" s="5">
        <f>C35-D35</f>
        <v>14400</v>
      </c>
    </row>
    <row r="84" spans="1:3" x14ac:dyDescent="0.25">
      <c r="A84" s="29"/>
    </row>
    <row r="85" spans="1:3" x14ac:dyDescent="0.25">
      <c r="A85" s="2" t="s">
        <v>101</v>
      </c>
    </row>
    <row r="86" spans="1:3" x14ac:dyDescent="0.25">
      <c r="A86" s="2" t="s">
        <v>102</v>
      </c>
    </row>
    <row r="87" spans="1:3" x14ac:dyDescent="0.25">
      <c r="A87" s="2" t="s">
        <v>103</v>
      </c>
    </row>
    <row r="89" spans="1:3" x14ac:dyDescent="0.25">
      <c r="A89" s="2" t="s">
        <v>105</v>
      </c>
    </row>
    <row r="90" spans="1:3" x14ac:dyDescent="0.25">
      <c r="A90" s="2" t="s">
        <v>90</v>
      </c>
    </row>
    <row r="92" spans="1:3" x14ac:dyDescent="0.25">
      <c r="A92" s="29">
        <v>1</v>
      </c>
      <c r="B92" s="2" t="s">
        <v>91</v>
      </c>
    </row>
    <row r="93" spans="1:3" x14ac:dyDescent="0.25">
      <c r="B93" s="2" t="s">
        <v>106</v>
      </c>
    </row>
    <row r="94" spans="1:3" x14ac:dyDescent="0.25">
      <c r="A94" s="29">
        <v>2</v>
      </c>
      <c r="B94" s="2" t="s">
        <v>92</v>
      </c>
    </row>
    <row r="95" spans="1:3" x14ac:dyDescent="0.25">
      <c r="B95" s="2" t="s">
        <v>93</v>
      </c>
    </row>
    <row r="96" spans="1:3" x14ac:dyDescent="0.25">
      <c r="B96" s="2" t="s">
        <v>94</v>
      </c>
    </row>
    <row r="97" spans="1:2" x14ac:dyDescent="0.25">
      <c r="B97" s="2" t="s">
        <v>95</v>
      </c>
    </row>
    <row r="98" spans="1:2" x14ac:dyDescent="0.25">
      <c r="B98" s="2" t="s">
        <v>96</v>
      </c>
    </row>
    <row r="99" spans="1:2" x14ac:dyDescent="0.25">
      <c r="A99" s="29">
        <v>3</v>
      </c>
      <c r="B99" s="2" t="s">
        <v>97</v>
      </c>
    </row>
    <row r="100" spans="1:2" x14ac:dyDescent="0.25">
      <c r="A100" s="29"/>
      <c r="B100" s="2" t="s">
        <v>98</v>
      </c>
    </row>
    <row r="102" spans="1:2" x14ac:dyDescent="0.25">
      <c r="A102" s="2" t="s">
        <v>99</v>
      </c>
    </row>
    <row r="103" spans="1:2" x14ac:dyDescent="0.25">
      <c r="A103" s="2" t="s">
        <v>100</v>
      </c>
    </row>
    <row r="104" spans="1:2" x14ac:dyDescent="0.25">
      <c r="A104" s="2" t="s">
        <v>104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11.1</vt:lpstr>
      <vt:lpstr>11.2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Hansen</dc:creator>
  <cp:lastModifiedBy>Øystein Hansen</cp:lastModifiedBy>
  <cp:lastPrinted>2021-11-12T09:46:56Z</cp:lastPrinted>
  <dcterms:created xsi:type="dcterms:W3CDTF">2015-06-05T18:19:34Z</dcterms:created>
  <dcterms:modified xsi:type="dcterms:W3CDTF">2022-01-29T16:39:54Z</dcterms:modified>
</cp:coreProperties>
</file>