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8_{5E2CCDE5-757A-4F77-986A-81DEA119904F}" xr6:coauthVersionLast="47" xr6:coauthVersionMax="47" xr10:uidLastSave="{00000000-0000-0000-0000-000000000000}"/>
  <bookViews>
    <workbookView xWindow="-120" yWindow="-120" windowWidth="38640" windowHeight="21120" activeTab="2" xr2:uid="{F5C5D9C6-F33A-41A2-AF34-2A013F54B1BC}"/>
  </bookViews>
  <sheets>
    <sheet name="Oppgave 12.1" sheetId="1" r:id="rId1"/>
    <sheet name="Oppgave 12.2" sheetId="2" r:id="rId2"/>
    <sheet name="Oppgave 12.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H6" i="3" s="1"/>
  <c r="F5" i="3"/>
  <c r="H5" i="3" s="1"/>
  <c r="F4" i="3"/>
  <c r="H4" i="3" s="1"/>
  <c r="F3" i="3"/>
  <c r="H3" i="3" s="1"/>
  <c r="F2" i="3"/>
  <c r="H2" i="3" s="1"/>
  <c r="H7" i="3" l="1"/>
  <c r="B15" i="2" l="1"/>
  <c r="B22" i="2"/>
  <c r="B8" i="2"/>
  <c r="B20" i="2" s="1"/>
  <c r="B14" i="2"/>
  <c r="B12" i="2"/>
  <c r="C14" i="1"/>
  <c r="B14" i="1"/>
  <c r="C13" i="1"/>
  <c r="B13" i="1"/>
  <c r="C12" i="1"/>
  <c r="B12" i="1"/>
  <c r="C11" i="1"/>
  <c r="B11" i="1"/>
  <c r="C10" i="1"/>
  <c r="B10" i="1"/>
  <c r="A10" i="1"/>
  <c r="C9" i="1"/>
  <c r="B9" i="1"/>
  <c r="B16" i="2" l="1"/>
  <c r="B18" i="2" s="1"/>
  <c r="B21" i="2" s="1"/>
  <c r="B23" i="2" s="1"/>
</calcChain>
</file>

<file path=xl/sharedStrings.xml><?xml version="1.0" encoding="utf-8"?>
<sst xmlns="http://schemas.openxmlformats.org/spreadsheetml/2006/main" count="55" uniqueCount="48">
  <si>
    <t>Omsetning</t>
  </si>
  <si>
    <t>Variable kostnader</t>
  </si>
  <si>
    <t>Faste kostnader</t>
  </si>
  <si>
    <t>Tap på krav nå</t>
  </si>
  <si>
    <t>Redusert omsetning</t>
  </si>
  <si>
    <t>Tap på krav etter</t>
  </si>
  <si>
    <t>Budsjett</t>
  </si>
  <si>
    <t>Revidert</t>
  </si>
  <si>
    <t>Brutto resultat</t>
  </si>
  <si>
    <t>Tap på krav</t>
  </si>
  <si>
    <t>Resultat</t>
  </si>
  <si>
    <t>Omsetning pr. år</t>
  </si>
  <si>
    <t>Kredittid avtale</t>
  </si>
  <si>
    <t>Dager pr. år</t>
  </si>
  <si>
    <t>Faktisk kredittid</t>
  </si>
  <si>
    <t>Kontantrabatt</t>
  </si>
  <si>
    <t>Andel som bruker</t>
  </si>
  <si>
    <t>Kredittid kontantkunder</t>
  </si>
  <si>
    <t>Rente kassekreditt</t>
  </si>
  <si>
    <t>Kundefordring nå</t>
  </si>
  <si>
    <t>Kundefordring kredittkunder</t>
  </si>
  <si>
    <t>Kundefordring kontantkunder</t>
  </si>
  <si>
    <t>Sum</t>
  </si>
  <si>
    <t>Frigjort kapital</t>
  </si>
  <si>
    <t>Redusert tap på krav</t>
  </si>
  <si>
    <t>Reduserte rentekostnader</t>
  </si>
  <si>
    <t>Netto</t>
  </si>
  <si>
    <t>Variabel</t>
  </si>
  <si>
    <t>Nøkkeltall</t>
  </si>
  <si>
    <t>Verdi</t>
  </si>
  <si>
    <t>Vekt</t>
  </si>
  <si>
    <t>Driftsresultat</t>
  </si>
  <si>
    <t>X1</t>
  </si>
  <si>
    <t>Arbeidskapital/Totale eiendeler</t>
  </si>
  <si>
    <t>Totale eiendeler</t>
  </si>
  <si>
    <t>X2</t>
  </si>
  <si>
    <t>Opptjent egenkapital/Totale eiendeler</t>
  </si>
  <si>
    <t>Bokført verdi egenkapital</t>
  </si>
  <si>
    <t>X3</t>
  </si>
  <si>
    <t>Driftsresultat/Totale eiendeler</t>
  </si>
  <si>
    <t>Total gjeld</t>
  </si>
  <si>
    <t>X4</t>
  </si>
  <si>
    <t>Egenkapital/Total gjeld</t>
  </si>
  <si>
    <t>Arbeidskapital</t>
  </si>
  <si>
    <t>X5</t>
  </si>
  <si>
    <t>Omsetning/Totale eiendeler</t>
  </si>
  <si>
    <t>Opptjent egenkapital</t>
  </si>
  <si>
    <t>Z verdi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</si>
</sst>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 * #,##0_ ;_ * \-#,##0_ ;_ * &quot;-&quot;??_ ;_ @_ "/>
    <numFmt numFmtId="166" formatCode="0.00000"/>
    <numFmt numFmtId="167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3" fontId="0" fillId="3" borderId="2" xfId="0" applyNumberFormat="1" applyFill="1" applyBorder="1"/>
    <xf numFmtId="9" fontId="0" fillId="3" borderId="3" xfId="0" applyNumberFormat="1" applyFill="1" applyBorder="1"/>
    <xf numFmtId="3" fontId="0" fillId="3" borderId="3" xfId="0" applyNumberFormat="1" applyFill="1" applyBorder="1"/>
    <xf numFmtId="9" fontId="0" fillId="3" borderId="4" xfId="0" applyNumberFormat="1" applyFill="1" applyBorder="1"/>
    <xf numFmtId="0" fontId="2" fillId="4" borderId="1" xfId="0" applyFont="1" applyFill="1" applyBorder="1" applyAlignment="1">
      <alignment horizontal="center"/>
    </xf>
    <xf numFmtId="0" fontId="0" fillId="0" borderId="5" xfId="0" applyBorder="1"/>
    <xf numFmtId="164" fontId="0" fillId="0" borderId="0" xfId="1" applyNumberFormat="1" applyFont="1"/>
    <xf numFmtId="164" fontId="0" fillId="0" borderId="3" xfId="1" applyNumberFormat="1" applyFont="1" applyBorder="1"/>
    <xf numFmtId="164" fontId="0" fillId="0" borderId="4" xfId="1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/>
    <xf numFmtId="164" fontId="0" fillId="3" borderId="4" xfId="1" applyNumberFormat="1" applyFont="1" applyFill="1" applyBorder="1"/>
    <xf numFmtId="3" fontId="0" fillId="5" borderId="2" xfId="0" applyNumberFormat="1" applyFill="1" applyBorder="1"/>
    <xf numFmtId="0" fontId="0" fillId="5" borderId="3" xfId="0" applyFill="1" applyBorder="1"/>
    <xf numFmtId="9" fontId="0" fillId="5" borderId="3" xfId="0" applyNumberFormat="1" applyFill="1" applyBorder="1"/>
    <xf numFmtId="10" fontId="0" fillId="5" borderId="3" xfId="0" applyNumberFormat="1" applyFill="1" applyBorder="1"/>
    <xf numFmtId="9" fontId="0" fillId="5" borderId="4" xfId="0" applyNumberFormat="1" applyFill="1" applyBorder="1"/>
    <xf numFmtId="2" fontId="0" fillId="5" borderId="3" xfId="0" applyNumberFormat="1" applyFill="1" applyBorder="1"/>
    <xf numFmtId="0" fontId="0" fillId="2" borderId="1" xfId="0" applyFill="1" applyBorder="1"/>
    <xf numFmtId="164" fontId="0" fillId="5" borderId="1" xfId="1" applyNumberFormat="1" applyFont="1" applyFill="1" applyBorder="1"/>
    <xf numFmtId="164" fontId="0" fillId="5" borderId="2" xfId="1" applyNumberFormat="1" applyFont="1" applyFill="1" applyBorder="1"/>
    <xf numFmtId="164" fontId="0" fillId="5" borderId="4" xfId="1" applyNumberFormat="1" applyFont="1" applyFill="1" applyBorder="1"/>
    <xf numFmtId="164" fontId="0" fillId="5" borderId="1" xfId="0" applyNumberFormat="1" applyFill="1" applyBorder="1"/>
    <xf numFmtId="164" fontId="0" fillId="5" borderId="3" xfId="1" applyNumberFormat="1" applyFont="1" applyFill="1" applyBorder="1"/>
    <xf numFmtId="164" fontId="0" fillId="5" borderId="4" xfId="0" applyNumberFormat="1" applyFill="1" applyBorder="1"/>
    <xf numFmtId="0" fontId="0" fillId="0" borderId="2" xfId="0" applyBorder="1" applyAlignment="1">
      <alignment horizontal="center"/>
    </xf>
    <xf numFmtId="166" fontId="0" fillId="0" borderId="3" xfId="0" applyNumberFormat="1" applyBorder="1"/>
    <xf numFmtId="167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4" xfId="0" applyNumberFormat="1" applyBorder="1"/>
    <xf numFmtId="167" fontId="0" fillId="0" borderId="4" xfId="0" applyNumberFormat="1" applyBorder="1"/>
    <xf numFmtId="165" fontId="1" fillId="6" borderId="2" xfId="1" applyNumberFormat="1" applyFont="1" applyFill="1" applyBorder="1"/>
    <xf numFmtId="165" fontId="1" fillId="6" borderId="3" xfId="1" applyNumberFormat="1" applyFont="1" applyFill="1" applyBorder="1"/>
    <xf numFmtId="165" fontId="1" fillId="6" borderId="4" xfId="1" applyNumberFormat="1" applyFont="1" applyFill="1" applyBorder="1"/>
    <xf numFmtId="0" fontId="0" fillId="5" borderId="2" xfId="0" applyFill="1" applyBorder="1"/>
    <xf numFmtId="0" fontId="0" fillId="5" borderId="4" xfId="0" applyFill="1" applyBorder="1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3" borderId="8" xfId="0" applyFill="1" applyBorder="1"/>
    <xf numFmtId="0" fontId="0" fillId="3" borderId="7" xfId="0" applyFill="1" applyBorder="1"/>
    <xf numFmtId="0" fontId="0" fillId="3" borderId="6" xfId="0" applyFill="1" applyBorder="1"/>
    <xf numFmtId="167" fontId="0" fillId="3" borderId="1" xfId="0" applyNumberForma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1A20-EB1C-493F-ACD2-7FE36F0F7B15}">
  <dimension ref="A1:C19"/>
  <sheetViews>
    <sheetView zoomScale="150" zoomScaleNormal="150" workbookViewId="0">
      <selection activeCell="L22" sqref="L22"/>
    </sheetView>
  </sheetViews>
  <sheetFormatPr baseColWidth="10" defaultColWidth="11.42578125" defaultRowHeight="15" x14ac:dyDescent="0.25"/>
  <cols>
    <col min="1" max="1" width="21" customWidth="1"/>
    <col min="2" max="3" width="13.85546875" bestFit="1" customWidth="1"/>
  </cols>
  <sheetData>
    <row r="1" spans="1:3" x14ac:dyDescent="0.25">
      <c r="A1" s="1" t="s">
        <v>0</v>
      </c>
      <c r="B1" s="4">
        <v>12000000</v>
      </c>
    </row>
    <row r="2" spans="1:3" x14ac:dyDescent="0.25">
      <c r="A2" s="2" t="s">
        <v>1</v>
      </c>
      <c r="B2" s="5">
        <v>0.5</v>
      </c>
    </row>
    <row r="3" spans="1:3" x14ac:dyDescent="0.25">
      <c r="A3" s="2" t="s">
        <v>2</v>
      </c>
      <c r="B3" s="6">
        <v>5000000</v>
      </c>
    </row>
    <row r="4" spans="1:3" x14ac:dyDescent="0.25">
      <c r="A4" s="2" t="s">
        <v>3</v>
      </c>
      <c r="B4" s="5">
        <v>0.03</v>
      </c>
    </row>
    <row r="5" spans="1:3" x14ac:dyDescent="0.25">
      <c r="A5" s="2" t="s">
        <v>4</v>
      </c>
      <c r="B5" s="5">
        <v>0.04</v>
      </c>
    </row>
    <row r="6" spans="1:3" x14ac:dyDescent="0.25">
      <c r="A6" s="3" t="s">
        <v>5</v>
      </c>
      <c r="B6" s="7">
        <v>0.01</v>
      </c>
    </row>
    <row r="8" spans="1:3" x14ac:dyDescent="0.25">
      <c r="B8" s="8" t="s">
        <v>6</v>
      </c>
      <c r="C8" s="8" t="s">
        <v>7</v>
      </c>
    </row>
    <row r="9" spans="1:3" x14ac:dyDescent="0.25">
      <c r="A9" s="13" t="s">
        <v>0</v>
      </c>
      <c r="B9" s="11">
        <f>B1</f>
        <v>12000000</v>
      </c>
      <c r="C9" s="11">
        <f>B1*(1-B5)</f>
        <v>11520000</v>
      </c>
    </row>
    <row r="10" spans="1:3" x14ac:dyDescent="0.25">
      <c r="A10" s="14" t="str">
        <f>A2</f>
        <v>Variable kostnader</v>
      </c>
      <c r="B10" s="11">
        <f>B9*B2</f>
        <v>6000000</v>
      </c>
      <c r="C10" s="11">
        <f>C9*B2</f>
        <v>5760000</v>
      </c>
    </row>
    <row r="11" spans="1:3" x14ac:dyDescent="0.25">
      <c r="A11" s="15" t="s">
        <v>2</v>
      </c>
      <c r="B11" s="12">
        <f>$B$3</f>
        <v>5000000</v>
      </c>
      <c r="C11" s="12">
        <f>$B$3</f>
        <v>5000000</v>
      </c>
    </row>
    <row r="12" spans="1:3" x14ac:dyDescent="0.25">
      <c r="A12" s="14" t="s">
        <v>8</v>
      </c>
      <c r="B12" s="11">
        <f>B9-B10-B11</f>
        <v>1000000</v>
      </c>
      <c r="C12" s="11">
        <f>C9-C10-C11</f>
        <v>760000</v>
      </c>
    </row>
    <row r="13" spans="1:3" x14ac:dyDescent="0.25">
      <c r="A13" s="15" t="s">
        <v>9</v>
      </c>
      <c r="B13" s="12">
        <f>B9*B4</f>
        <v>360000</v>
      </c>
      <c r="C13" s="12">
        <f>C9*B6</f>
        <v>115200</v>
      </c>
    </row>
    <row r="14" spans="1:3" x14ac:dyDescent="0.25">
      <c r="A14" s="16" t="s">
        <v>10</v>
      </c>
      <c r="B14" s="17">
        <f>B12-B13</f>
        <v>640000</v>
      </c>
      <c r="C14" s="17">
        <f>C12-C13</f>
        <v>644800</v>
      </c>
    </row>
    <row r="15" spans="1:3" x14ac:dyDescent="0.25">
      <c r="B15" s="10"/>
      <c r="C15" s="10"/>
    </row>
    <row r="16" spans="1:3" x14ac:dyDescent="0.25">
      <c r="B16" s="10"/>
      <c r="C16" s="10"/>
    </row>
    <row r="17" spans="2:3" x14ac:dyDescent="0.25">
      <c r="B17" s="10"/>
      <c r="C17" s="10"/>
    </row>
    <row r="18" spans="2:3" x14ac:dyDescent="0.25">
      <c r="B18" s="10"/>
      <c r="C18" s="10"/>
    </row>
    <row r="19" spans="2:3" x14ac:dyDescent="0.25">
      <c r="B19" s="10"/>
      <c r="C1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DF802-0B0A-4CBF-8865-D5D586FEDCE8}">
  <dimension ref="A1:B23"/>
  <sheetViews>
    <sheetView zoomScale="130" zoomScaleNormal="130" workbookViewId="0">
      <selection activeCell="J21" sqref="J21"/>
    </sheetView>
  </sheetViews>
  <sheetFormatPr baseColWidth="10" defaultColWidth="11.42578125" defaultRowHeight="15" x14ac:dyDescent="0.25"/>
  <cols>
    <col min="1" max="1" width="28.5703125" customWidth="1"/>
    <col min="2" max="2" width="12.85546875" bestFit="1" customWidth="1"/>
  </cols>
  <sheetData>
    <row r="1" spans="1:2" x14ac:dyDescent="0.25">
      <c r="A1" s="1" t="s">
        <v>11</v>
      </c>
      <c r="B1" s="18">
        <v>36000000</v>
      </c>
    </row>
    <row r="2" spans="1:2" x14ac:dyDescent="0.25">
      <c r="A2" s="2" t="s">
        <v>12</v>
      </c>
      <c r="B2" s="19">
        <v>30</v>
      </c>
    </row>
    <row r="3" spans="1:2" x14ac:dyDescent="0.25">
      <c r="A3" s="2" t="s">
        <v>13</v>
      </c>
      <c r="B3" s="19">
        <v>360</v>
      </c>
    </row>
    <row r="4" spans="1:2" x14ac:dyDescent="0.25">
      <c r="A4" s="2" t="s">
        <v>14</v>
      </c>
      <c r="B4" s="19">
        <v>45</v>
      </c>
    </row>
    <row r="5" spans="1:2" x14ac:dyDescent="0.25">
      <c r="A5" s="2" t="s">
        <v>15</v>
      </c>
      <c r="B5" s="20">
        <v>0.02</v>
      </c>
    </row>
    <row r="6" spans="1:2" x14ac:dyDescent="0.25">
      <c r="A6" s="2" t="s">
        <v>16</v>
      </c>
      <c r="B6" s="20">
        <v>0.6</v>
      </c>
    </row>
    <row r="7" spans="1:2" x14ac:dyDescent="0.25">
      <c r="A7" s="2" t="s">
        <v>3</v>
      </c>
      <c r="B7" s="20">
        <v>0.01</v>
      </c>
    </row>
    <row r="8" spans="1:2" x14ac:dyDescent="0.25">
      <c r="A8" s="2" t="s">
        <v>5</v>
      </c>
      <c r="B8" s="21">
        <f>B7/2</f>
        <v>5.0000000000000001E-3</v>
      </c>
    </row>
    <row r="9" spans="1:2" x14ac:dyDescent="0.25">
      <c r="A9" s="2" t="s">
        <v>17</v>
      </c>
      <c r="B9" s="23">
        <v>10</v>
      </c>
    </row>
    <row r="10" spans="1:2" x14ac:dyDescent="0.25">
      <c r="A10" s="3" t="s">
        <v>18</v>
      </c>
      <c r="B10" s="22">
        <v>0.15</v>
      </c>
    </row>
    <row r="12" spans="1:2" x14ac:dyDescent="0.25">
      <c r="A12" s="24" t="s">
        <v>19</v>
      </c>
      <c r="B12" s="25">
        <f>B1*B4/B3</f>
        <v>4500000</v>
      </c>
    </row>
    <row r="14" spans="1:2" x14ac:dyDescent="0.25">
      <c r="A14" s="1" t="s">
        <v>20</v>
      </c>
      <c r="B14" s="26">
        <f>B1*(1-B6)*B4/B3</f>
        <v>1800000</v>
      </c>
    </row>
    <row r="15" spans="1:2" x14ac:dyDescent="0.25">
      <c r="A15" s="3" t="s">
        <v>21</v>
      </c>
      <c r="B15" s="27">
        <f>B1*B6*B9/B3</f>
        <v>600000</v>
      </c>
    </row>
    <row r="16" spans="1:2" x14ac:dyDescent="0.25">
      <c r="A16" s="24" t="s">
        <v>22</v>
      </c>
      <c r="B16" s="28">
        <f>SUM(B14:B15)</f>
        <v>2400000</v>
      </c>
    </row>
    <row r="18" spans="1:2" x14ac:dyDescent="0.25">
      <c r="A18" s="24" t="s">
        <v>23</v>
      </c>
      <c r="B18" s="28">
        <f>B12-B16</f>
        <v>2100000</v>
      </c>
    </row>
    <row r="20" spans="1:2" x14ac:dyDescent="0.25">
      <c r="A20" s="1" t="s">
        <v>24</v>
      </c>
      <c r="B20" s="26">
        <f>B1*(B7-B8)</f>
        <v>180000</v>
      </c>
    </row>
    <row r="21" spans="1:2" x14ac:dyDescent="0.25">
      <c r="A21" s="2" t="s">
        <v>25</v>
      </c>
      <c r="B21" s="29">
        <f>B18*B10</f>
        <v>315000</v>
      </c>
    </row>
    <row r="22" spans="1:2" x14ac:dyDescent="0.25">
      <c r="A22" s="3" t="s">
        <v>15</v>
      </c>
      <c r="B22" s="27">
        <f>-B1*B6*B5</f>
        <v>-432000</v>
      </c>
    </row>
    <row r="23" spans="1:2" x14ac:dyDescent="0.25">
      <c r="A23" s="3" t="s">
        <v>26</v>
      </c>
      <c r="B23" s="30">
        <f>SUM(B20:B22)</f>
        <v>63000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926A3-814A-43A0-AB5E-5152EB93CB85}">
  <dimension ref="A1:H7"/>
  <sheetViews>
    <sheetView tabSelected="1" zoomScale="140" zoomScaleNormal="140" workbookViewId="0">
      <selection activeCell="A16" sqref="A16"/>
    </sheetView>
  </sheetViews>
  <sheetFormatPr baseColWidth="10" defaultColWidth="11.42578125" defaultRowHeight="15" x14ac:dyDescent="0.25"/>
  <cols>
    <col min="1" max="1" width="24.28515625" bestFit="1" customWidth="1"/>
    <col min="2" max="2" width="12" bestFit="1" customWidth="1"/>
    <col min="5" max="5" width="36" bestFit="1" customWidth="1"/>
  </cols>
  <sheetData>
    <row r="1" spans="1:8" x14ac:dyDescent="0.25">
      <c r="A1" s="41" t="s">
        <v>0</v>
      </c>
      <c r="B1" s="38">
        <v>64077773</v>
      </c>
      <c r="D1" s="43" t="s">
        <v>27</v>
      </c>
      <c r="E1" s="44" t="s">
        <v>28</v>
      </c>
      <c r="F1" s="43" t="s">
        <v>29</v>
      </c>
      <c r="G1" s="43" t="s">
        <v>30</v>
      </c>
      <c r="H1" s="43" t="s">
        <v>22</v>
      </c>
    </row>
    <row r="2" spans="1:8" x14ac:dyDescent="0.25">
      <c r="A2" s="19" t="s">
        <v>31</v>
      </c>
      <c r="B2" s="39">
        <v>9504672</v>
      </c>
      <c r="D2" s="31" t="s">
        <v>32</v>
      </c>
      <c r="E2" t="s">
        <v>33</v>
      </c>
      <c r="F2" s="32">
        <f>B6/B3</f>
        <v>0.22998678846276843</v>
      </c>
      <c r="G2" s="14">
        <v>1.2</v>
      </c>
      <c r="H2" s="33">
        <f>F2*G2</f>
        <v>0.27598414615532213</v>
      </c>
    </row>
    <row r="3" spans="1:8" x14ac:dyDescent="0.25">
      <c r="A3" s="19" t="s">
        <v>34</v>
      </c>
      <c r="B3" s="39">
        <v>37664807</v>
      </c>
      <c r="D3" s="34" t="s">
        <v>35</v>
      </c>
      <c r="E3" t="s">
        <v>36</v>
      </c>
      <c r="F3" s="32">
        <f>B7/B3</f>
        <v>0.21619093919690072</v>
      </c>
      <c r="G3" s="14">
        <v>1.4</v>
      </c>
      <c r="H3" s="33">
        <f>F3*G3</f>
        <v>0.30266731487566101</v>
      </c>
    </row>
    <row r="4" spans="1:8" x14ac:dyDescent="0.25">
      <c r="A4" s="19" t="s">
        <v>37</v>
      </c>
      <c r="B4" s="39">
        <v>17525418</v>
      </c>
      <c r="D4" s="34" t="s">
        <v>38</v>
      </c>
      <c r="E4" t="s">
        <v>39</v>
      </c>
      <c r="F4" s="32">
        <f>B2/B3</f>
        <v>0.25234888366745117</v>
      </c>
      <c r="G4" s="14">
        <v>3.3</v>
      </c>
      <c r="H4" s="33">
        <f>F4*G4</f>
        <v>0.83275131610258879</v>
      </c>
    </row>
    <row r="5" spans="1:8" x14ac:dyDescent="0.25">
      <c r="A5" s="19" t="s">
        <v>40</v>
      </c>
      <c r="B5" s="39">
        <v>20139390</v>
      </c>
      <c r="D5" s="34" t="s">
        <v>41</v>
      </c>
      <c r="E5" t="s">
        <v>42</v>
      </c>
      <c r="F5" s="32">
        <f>B4/B5</f>
        <v>0.8702059992879625</v>
      </c>
      <c r="G5" s="14">
        <v>0.6</v>
      </c>
      <c r="H5" s="33">
        <f>F5*G5</f>
        <v>0.52212359957277743</v>
      </c>
    </row>
    <row r="6" spans="1:8" x14ac:dyDescent="0.25">
      <c r="A6" s="19" t="s">
        <v>43</v>
      </c>
      <c r="B6" s="39">
        <v>8662408</v>
      </c>
      <c r="D6" s="35" t="s">
        <v>44</v>
      </c>
      <c r="E6" s="9" t="s">
        <v>45</v>
      </c>
      <c r="F6" s="36">
        <f>B1/B3</f>
        <v>1.7012638084140455</v>
      </c>
      <c r="G6" s="15">
        <v>0.999</v>
      </c>
      <c r="H6" s="37">
        <f>F6*G6</f>
        <v>1.6995625446056315</v>
      </c>
    </row>
    <row r="7" spans="1:8" x14ac:dyDescent="0.25">
      <c r="A7" s="42" t="s">
        <v>46</v>
      </c>
      <c r="B7" s="40">
        <v>8142790</v>
      </c>
      <c r="D7" s="45" t="s">
        <v>47</v>
      </c>
      <c r="E7" s="46"/>
      <c r="F7" s="46"/>
      <c r="G7" s="47"/>
      <c r="H7" s="48">
        <f>SUM(H2:H6)</f>
        <v>3.6330889213119808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12.1</vt:lpstr>
      <vt:lpstr>Oppgave 12.2</vt:lpstr>
      <vt:lpstr>Oppgave 12.3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2023-03-03T12:15:58Z</dcterms:created>
  <dcterms:modified xsi:type="dcterms:W3CDTF">2023-06-29T10:04:05Z</dcterms:modified>
  <cp:category/>
  <cp:contentStatus/>
</cp:coreProperties>
</file>