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51C6426C-BD1E-44BB-A243-54692C97F569}" xr6:coauthVersionLast="47" xr6:coauthVersionMax="47" xr10:uidLastSave="{00000000-0000-0000-0000-000000000000}"/>
  <bookViews>
    <workbookView xWindow="3030" yWindow="3030" windowWidth="17145" windowHeight="12255" firstSheet="3" activeTab="3" xr2:uid="{00000000-000D-0000-FFFF-FFFF00000000}"/>
  </bookViews>
  <sheets>
    <sheet name="Oppgave 13.1 til 13.4" sheetId="5" r:id="rId1"/>
    <sheet name="Oppgave 13.5" sheetId="1" r:id="rId2"/>
    <sheet name="Oppgave 13.6" sheetId="2" r:id="rId3"/>
    <sheet name="Oppgave 13.7" sheetId="6" r:id="rId4"/>
    <sheet name="Oppgave 13.8 Resultat" sheetId="3" r:id="rId5"/>
    <sheet name="Oppgave 13.8 Balanse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4" l="1"/>
  <c r="E43" i="2"/>
  <c r="C12" i="6"/>
  <c r="C6" i="6"/>
  <c r="F12" i="1" l="1"/>
  <c r="F13" i="1" s="1"/>
  <c r="F20" i="5"/>
  <c r="E20" i="5"/>
  <c r="F42" i="4"/>
  <c r="G40" i="4"/>
  <c r="E39" i="4"/>
  <c r="E37" i="4"/>
  <c r="E42" i="4" s="1"/>
  <c r="G32" i="4"/>
  <c r="E32" i="4"/>
  <c r="G29" i="4"/>
  <c r="E29" i="4"/>
  <c r="G25" i="4"/>
  <c r="G42" i="4" s="1"/>
  <c r="E25" i="4"/>
  <c r="G17" i="4"/>
  <c r="E17" i="4"/>
  <c r="G9" i="4"/>
  <c r="E9" i="4"/>
  <c r="F30" i="3"/>
  <c r="H28" i="3"/>
  <c r="H30" i="3" s="1"/>
  <c r="G19" i="3"/>
  <c r="H17" i="3"/>
  <c r="F17" i="3"/>
  <c r="H13" i="3"/>
  <c r="F12" i="3"/>
  <c r="F13" i="3" s="1"/>
  <c r="F10" i="3"/>
  <c r="H7" i="3"/>
  <c r="F7" i="3"/>
  <c r="F6" i="3"/>
  <c r="F45" i="2"/>
  <c r="G43" i="2"/>
  <c r="E42" i="2"/>
  <c r="G35" i="2"/>
  <c r="E34" i="2"/>
  <c r="E35" i="2" s="1"/>
  <c r="G32" i="2"/>
  <c r="E32" i="2"/>
  <c r="G28" i="2"/>
  <c r="E28" i="2"/>
  <c r="G20" i="2"/>
  <c r="E16" i="2"/>
  <c r="E20" i="2" s="1"/>
  <c r="G11" i="2"/>
  <c r="E8" i="2"/>
  <c r="E11" i="2" s="1"/>
  <c r="F19" i="1"/>
  <c r="F7" i="1"/>
  <c r="G21" i="1"/>
  <c r="H7" i="1"/>
  <c r="H14" i="1" s="1"/>
  <c r="H21" i="1" s="1"/>
  <c r="H26" i="1" s="1"/>
  <c r="H13" i="1"/>
  <c r="H19" i="1"/>
  <c r="G22" i="2" l="1"/>
  <c r="G45" i="2"/>
  <c r="G19" i="4"/>
  <c r="H14" i="3"/>
  <c r="H19" i="3" s="1"/>
  <c r="H24" i="3" s="1"/>
  <c r="E19" i="4"/>
  <c r="F14" i="1"/>
  <c r="E45" i="2"/>
  <c r="F21" i="1"/>
  <c r="F26" i="1" s="1"/>
  <c r="F14" i="3"/>
  <c r="F19" i="3" s="1"/>
  <c r="F24" i="3" s="1"/>
  <c r="E22" i="2"/>
</calcChain>
</file>

<file path=xl/sharedStrings.xml><?xml version="1.0" encoding="utf-8"?>
<sst xmlns="http://schemas.openxmlformats.org/spreadsheetml/2006/main" count="237" uniqueCount="127">
  <si>
    <t>Salgsinntekt</t>
  </si>
  <si>
    <t>Annen driftsinntekt</t>
  </si>
  <si>
    <t>Varekostnad</t>
  </si>
  <si>
    <t>Annen driftskostnad</t>
  </si>
  <si>
    <t>Driftsresultat</t>
  </si>
  <si>
    <t>Annen finansinntekt</t>
  </si>
  <si>
    <t>Mottatt aksjeutbytte</t>
  </si>
  <si>
    <t>Annen finanskostnad</t>
  </si>
  <si>
    <t>Årsresultat</t>
  </si>
  <si>
    <t>Sum driftsinntekter</t>
  </si>
  <si>
    <t>Netto finansposter</t>
  </si>
  <si>
    <t xml:space="preserve">Skattekostnad </t>
  </si>
  <si>
    <t>Sum driftskostnader</t>
  </si>
  <si>
    <t xml:space="preserve">Resultatregnskap </t>
  </si>
  <si>
    <t>20x1</t>
  </si>
  <si>
    <t>20x0</t>
  </si>
  <si>
    <t xml:space="preserve">Balanse per 31.12. </t>
  </si>
  <si>
    <t>EIENDELER</t>
  </si>
  <si>
    <t>Anleggsmidler</t>
  </si>
  <si>
    <t>Bygninger og fast eiendom</t>
  </si>
  <si>
    <t>Driftsløsøre, inventar og kontormaskiner</t>
  </si>
  <si>
    <t>Aksjer og andeler</t>
  </si>
  <si>
    <t>Andre fordringer</t>
  </si>
  <si>
    <t>Sum anleggsmidler</t>
  </si>
  <si>
    <t>Omløpsmidler</t>
  </si>
  <si>
    <t>Varer</t>
  </si>
  <si>
    <t>Kundefordringer</t>
  </si>
  <si>
    <t>Markedsbaserte aksjer</t>
  </si>
  <si>
    <t>Markedsbaserte obligasjoner</t>
  </si>
  <si>
    <t>Bankinnskudd, kontanter og lignende</t>
  </si>
  <si>
    <t>Sum omløpsmidler</t>
  </si>
  <si>
    <t>SUM EIENDELER</t>
  </si>
  <si>
    <t>EGENKAPITAL OG GJELD</t>
  </si>
  <si>
    <t>Egenkapital</t>
  </si>
  <si>
    <t>Aksjekapital</t>
  </si>
  <si>
    <t>Annen egenkapital</t>
  </si>
  <si>
    <t>Sum egenkapital</t>
  </si>
  <si>
    <t>Gjeld</t>
  </si>
  <si>
    <t>Utsatt skatt</t>
  </si>
  <si>
    <t>Sum avsetning for forpliktelser</t>
  </si>
  <si>
    <t>Øvrig langsiktig gjeld</t>
  </si>
  <si>
    <t>Sum langsiktig gjeld</t>
  </si>
  <si>
    <t>Kassekreditt</t>
  </si>
  <si>
    <t>Leverandørgjeld</t>
  </si>
  <si>
    <t>Betalbar skatt</t>
  </si>
  <si>
    <t>Skyldige offentlige avgifter</t>
  </si>
  <si>
    <t>Utbytte</t>
  </si>
  <si>
    <t>Annen kortsiktig gjeld</t>
  </si>
  <si>
    <t>Sum kortsiktig gjeld</t>
  </si>
  <si>
    <t>SUM EGENKAPITAL OG GJELD</t>
  </si>
  <si>
    <t>Rentekostnader</t>
  </si>
  <si>
    <t xml:space="preserve">Styrets forslag til disponering av </t>
  </si>
  <si>
    <t>årsresultatet:</t>
  </si>
  <si>
    <t>Avsatt utbytte</t>
  </si>
  <si>
    <t>Overføres til annen egenkapital</t>
  </si>
  <si>
    <t>SUM</t>
  </si>
  <si>
    <t>Aksjer</t>
  </si>
  <si>
    <t>Varebeholdning</t>
  </si>
  <si>
    <t>a)</t>
  </si>
  <si>
    <t>b)</t>
  </si>
  <si>
    <t>Avskrivninger</t>
  </si>
  <si>
    <t>– kr 50 000</t>
  </si>
  <si>
    <t>+ kr 40 000</t>
  </si>
  <si>
    <t>c)</t>
  </si>
  <si>
    <t>– kr 30 000</t>
  </si>
  <si>
    <t>d)</t>
  </si>
  <si>
    <t>+ kr 10 000</t>
  </si>
  <si>
    <t>Virkning i balansen</t>
  </si>
  <si>
    <t>Eiendeler</t>
  </si>
  <si>
    <t>– 50 000</t>
  </si>
  <si>
    <t>– 40 000</t>
  </si>
  <si>
    <t>– 30 000</t>
  </si>
  <si>
    <t>+ 10 000</t>
  </si>
  <si>
    <t>– 10 000</t>
  </si>
  <si>
    <t>Virkning i resultatregnskapet</t>
  </si>
  <si>
    <t>Resultat</t>
  </si>
  <si>
    <t>Avskrivningskostnad</t>
  </si>
  <si>
    <t>Tap på fordringer</t>
  </si>
  <si>
    <t>Valutatap</t>
  </si>
  <si>
    <t>+ 50 000</t>
  </si>
  <si>
    <t>+ 40 000</t>
  </si>
  <si>
    <t>+ 30 000</t>
  </si>
  <si>
    <t>Regnskapstall før revisjon:</t>
  </si>
  <si>
    <t>Økning av avskrivningene med kr 120 000</t>
  </si>
  <si>
    <t>Korrigerte tall</t>
  </si>
  <si>
    <r>
      <t>Økning varebeholdning med kr 150 000</t>
    </r>
    <r>
      <rPr>
        <vertAlign val="superscript"/>
        <sz val="12"/>
        <rFont val="Times New Roman"/>
        <family val="1"/>
      </rPr>
      <t>1</t>
    </r>
  </si>
  <si>
    <t>Varekostnaden vil bli redusert med kr 150 000</t>
  </si>
  <si>
    <t>Fordring husleie per 31.12.</t>
  </si>
  <si>
    <t>Mottatt forskudd for neste år</t>
  </si>
  <si>
    <t>Husleieinntekter</t>
  </si>
  <si>
    <t>opptjeningsprinsippet. Jf. regnskapsloven § 4-1</t>
  </si>
  <si>
    <t xml:space="preserve">En inntekt skal tas med i regnskapet når den er opptjent. Vi snakker altså om </t>
  </si>
  <si>
    <t>Føre opp eiendel og</t>
  </si>
  <si>
    <t>avskrive</t>
  </si>
  <si>
    <t>Føre opp som</t>
  </si>
  <si>
    <t>kostnad</t>
  </si>
  <si>
    <t>Bankinnsk.</t>
  </si>
  <si>
    <t>Maskiner</t>
  </si>
  <si>
    <t>Kostnader</t>
  </si>
  <si>
    <t>– 12 000</t>
  </si>
  <si>
    <t>+ 9 000</t>
  </si>
  <si>
    <t>– 3 000</t>
  </si>
  <si>
    <t>Varebeholdning 1.1.</t>
  </si>
  <si>
    <t>+</t>
  </si>
  <si>
    <t>Varekjøp</t>
  </si>
  <si>
    <t>–</t>
  </si>
  <si>
    <t>Varebeholdning 31.12.</t>
  </si>
  <si>
    <t>=</t>
  </si>
  <si>
    <t>eller</t>
  </si>
  <si>
    <t>Beholdningsøkning</t>
  </si>
  <si>
    <t>Varekostnaden i resultatregnskapet: kr 4 920 000</t>
  </si>
  <si>
    <t>Endring</t>
  </si>
  <si>
    <t>Skyldige renter på kr 10 000 uteglemt</t>
  </si>
  <si>
    <t>Resultat før skattekostnad</t>
  </si>
  <si>
    <t>Lønn og sosiale kostnader</t>
  </si>
  <si>
    <t>Løsning oppgave 13.1</t>
  </si>
  <si>
    <t>Løsning oppgave 13.2</t>
  </si>
  <si>
    <t>Løsning oppgave 13.3</t>
  </si>
  <si>
    <t>Løsning oppgave 13.4</t>
  </si>
  <si>
    <t>Løsning oppgave 13.5</t>
  </si>
  <si>
    <t>Løsning oppgave 13.6</t>
  </si>
  <si>
    <t>Løsning oppgave 13.7</t>
  </si>
  <si>
    <t xml:space="preserve">Løsning oppgave 13.8 </t>
  </si>
  <si>
    <t>Løsning oppgave 13.8</t>
  </si>
  <si>
    <t>Bankinnskudd</t>
  </si>
  <si>
    <t>Bygning</t>
  </si>
  <si>
    <t>Inventar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</si>
</sst>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kr&quot;\ #,##0;[Red]\-&quot;kr&quot;\ #,##0"/>
  </numFmts>
  <fonts count="18" x14ac:knownFonts="1">
    <font>
      <sz val="10"/>
      <name val="Arial"/>
    </font>
    <font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5"/>
      <name val="Times New Roman"/>
      <family val="1"/>
    </font>
    <font>
      <sz val="8"/>
      <name val="Times New Roman"/>
      <family val="1"/>
    </font>
    <font>
      <b/>
      <i/>
      <sz val="5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5"/>
      <name val="Arial"/>
      <family val="2"/>
    </font>
    <font>
      <sz val="16"/>
      <name val="Arial"/>
      <family val="2"/>
    </font>
    <font>
      <b/>
      <i/>
      <sz val="1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3" fontId="3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6" fillId="0" borderId="0" xfId="0" applyNumberFormat="1" applyFont="1"/>
    <xf numFmtId="0" fontId="7" fillId="0" borderId="0" xfId="0" applyFont="1"/>
    <xf numFmtId="3" fontId="5" fillId="0" borderId="0" xfId="0" applyNumberFormat="1" applyFont="1"/>
    <xf numFmtId="0" fontId="4" fillId="0" borderId="0" xfId="0" applyFont="1"/>
    <xf numFmtId="3" fontId="3" fillId="0" borderId="6" xfId="0" applyNumberFormat="1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0" borderId="0" xfId="1"/>
    <xf numFmtId="0" fontId="8" fillId="0" borderId="0" xfId="1" applyFont="1"/>
    <xf numFmtId="3" fontId="8" fillId="0" borderId="0" xfId="1" applyNumberFormat="1" applyFont="1" applyAlignment="1">
      <alignment horizontal="center"/>
    </xf>
    <xf numFmtId="3" fontId="8" fillId="0" borderId="0" xfId="1" applyNumberFormat="1" applyFont="1"/>
    <xf numFmtId="0" fontId="10" fillId="0" borderId="0" xfId="1" applyFont="1"/>
    <xf numFmtId="0" fontId="1" fillId="0" borderId="0" xfId="1" applyFont="1"/>
    <xf numFmtId="3" fontId="1" fillId="0" borderId="0" xfId="1" applyNumberFormat="1" applyFont="1"/>
    <xf numFmtId="0" fontId="11" fillId="0" borderId="0" xfId="1" applyFont="1"/>
    <xf numFmtId="0" fontId="4" fillId="0" borderId="0" xfId="1" applyFont="1"/>
    <xf numFmtId="0" fontId="3" fillId="0" borderId="0" xfId="1" applyFont="1"/>
    <xf numFmtId="3" fontId="3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4" xfId="1" applyNumberFormat="1" applyFont="1" applyBorder="1"/>
    <xf numFmtId="0" fontId="12" fillId="0" borderId="0" xfId="1" applyFont="1"/>
    <xf numFmtId="0" fontId="13" fillId="0" borderId="0" xfId="1" applyFont="1"/>
    <xf numFmtId="0" fontId="2" fillId="0" borderId="0" xfId="1" applyFont="1"/>
    <xf numFmtId="3" fontId="3" fillId="0" borderId="5" xfId="1" applyNumberFormat="1" applyFont="1" applyBorder="1"/>
    <xf numFmtId="0" fontId="6" fillId="0" borderId="0" xfId="1" applyFont="1"/>
    <xf numFmtId="3" fontId="6" fillId="0" borderId="0" xfId="1" applyNumberFormat="1" applyFont="1"/>
    <xf numFmtId="0" fontId="14" fillId="0" borderId="0" xfId="1" applyFont="1"/>
    <xf numFmtId="0" fontId="7" fillId="0" borderId="0" xfId="1" applyFont="1"/>
    <xf numFmtId="0" fontId="5" fillId="0" borderId="0" xfId="1" applyFont="1"/>
    <xf numFmtId="3" fontId="5" fillId="0" borderId="7" xfId="1" applyNumberFormat="1" applyFont="1" applyBorder="1"/>
    <xf numFmtId="3" fontId="5" fillId="0" borderId="0" xfId="1" applyNumberFormat="1" applyFont="1"/>
    <xf numFmtId="3" fontId="3" fillId="0" borderId="8" xfId="1" applyNumberFormat="1" applyFont="1" applyBorder="1"/>
    <xf numFmtId="3" fontId="3" fillId="0" borderId="3" xfId="1" applyNumberFormat="1" applyFont="1" applyBorder="1"/>
    <xf numFmtId="0" fontId="8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6" xfId="1" applyNumberFormat="1" applyFont="1" applyBorder="1"/>
    <xf numFmtId="3" fontId="9" fillId="0" borderId="0" xfId="1" applyNumberFormat="1"/>
    <xf numFmtId="0" fontId="15" fillId="0" borderId="0" xfId="0" applyFont="1"/>
    <xf numFmtId="0" fontId="1" fillId="0" borderId="10" xfId="0" applyFont="1" applyBorder="1"/>
    <xf numFmtId="0" fontId="1" fillId="0" borderId="7" xfId="0" applyFont="1" applyBorder="1"/>
    <xf numFmtId="0" fontId="1" fillId="0" borderId="12" xfId="0" applyFont="1" applyBorder="1"/>
    <xf numFmtId="49" fontId="1" fillId="0" borderId="13" xfId="0" applyNumberFormat="1" applyFont="1" applyBorder="1" applyAlignment="1">
      <alignment horizontal="right"/>
    </xf>
    <xf numFmtId="6" fontId="1" fillId="0" borderId="0" xfId="0" quotePrefix="1" applyNumberFormat="1" applyFont="1"/>
    <xf numFmtId="0" fontId="1" fillId="0" borderId="14" xfId="0" applyFont="1" applyBorder="1"/>
    <xf numFmtId="0" fontId="1" fillId="0" borderId="6" xfId="0" quotePrefix="1" applyFont="1" applyBorder="1"/>
    <xf numFmtId="0" fontId="1" fillId="0" borderId="6" xfId="0" applyFont="1" applyBorder="1"/>
    <xf numFmtId="49" fontId="1" fillId="0" borderId="15" xfId="0" applyNumberFormat="1" applyFont="1" applyBorder="1" applyAlignment="1">
      <alignment horizontal="right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9" xfId="0" applyFont="1" applyBorder="1"/>
    <xf numFmtId="0" fontId="1" fillId="0" borderId="17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5" xfId="0" applyFont="1" applyBorder="1"/>
    <xf numFmtId="49" fontId="1" fillId="0" borderId="11" xfId="0" applyNumberFormat="1" applyFont="1" applyBorder="1" applyAlignment="1">
      <alignment horizontal="right"/>
    </xf>
    <xf numFmtId="0" fontId="16" fillId="0" borderId="0" xfId="0" applyFont="1"/>
    <xf numFmtId="3" fontId="1" fillId="0" borderId="20" xfId="0" applyNumberFormat="1" applyFont="1" applyBorder="1"/>
    <xf numFmtId="0" fontId="1" fillId="0" borderId="16" xfId="0" applyFont="1" applyBorder="1"/>
    <xf numFmtId="0" fontId="1" fillId="0" borderId="5" xfId="0" applyFont="1" applyBorder="1"/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 applyAlignment="1">
      <alignment horizontal="left" indent="2"/>
    </xf>
    <xf numFmtId="0" fontId="1" fillId="0" borderId="2" xfId="0" applyFont="1" applyBorder="1"/>
    <xf numFmtId="3" fontId="1" fillId="0" borderId="22" xfId="0" applyNumberFormat="1" applyFont="1" applyBorder="1"/>
    <xf numFmtId="0" fontId="1" fillId="0" borderId="23" xfId="0" applyFont="1" applyBorder="1" applyAlignment="1">
      <alignment horizontal="left" indent="2"/>
    </xf>
    <xf numFmtId="0" fontId="1" fillId="0" borderId="4" xfId="0" applyFont="1" applyBorder="1"/>
    <xf numFmtId="3" fontId="1" fillId="0" borderId="23" xfId="0" applyNumberFormat="1" applyFont="1" applyBorder="1"/>
    <xf numFmtId="0" fontId="1" fillId="0" borderId="24" xfId="0" applyFont="1" applyBorder="1"/>
    <xf numFmtId="49" fontId="1" fillId="0" borderId="25" xfId="0" applyNumberFormat="1" applyFont="1" applyBorder="1" applyAlignment="1">
      <alignment horizontal="right"/>
    </xf>
    <xf numFmtId="0" fontId="1" fillId="0" borderId="26" xfId="0" applyFont="1" applyBorder="1"/>
    <xf numFmtId="49" fontId="1" fillId="0" borderId="27" xfId="0" applyNumberFormat="1" applyFont="1" applyBorder="1" applyAlignment="1">
      <alignment horizontal="right"/>
    </xf>
    <xf numFmtId="0" fontId="1" fillId="0" borderId="28" xfId="0" applyFont="1" applyBorder="1"/>
    <xf numFmtId="49" fontId="1" fillId="0" borderId="29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30" xfId="0" applyFont="1" applyBorder="1"/>
    <xf numFmtId="49" fontId="1" fillId="0" borderId="2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1" fillId="0" borderId="0" xfId="1" applyFont="1" applyAlignment="1">
      <alignment horizontal="left"/>
    </xf>
    <xf numFmtId="0" fontId="15" fillId="0" borderId="0" xfId="1" applyFont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3" fontId="1" fillId="0" borderId="5" xfId="0" applyNumberFormat="1" applyFont="1" applyBorder="1"/>
    <xf numFmtId="0" fontId="17" fillId="0" borderId="0" xfId="0" applyFont="1"/>
    <xf numFmtId="0" fontId="15" fillId="0" borderId="17" xfId="0" applyFont="1" applyBorder="1"/>
    <xf numFmtId="0" fontId="1" fillId="0" borderId="32" xfId="0" applyFont="1" applyBorder="1" applyAlignment="1">
      <alignment horizontal="left" indent="2"/>
    </xf>
    <xf numFmtId="3" fontId="1" fillId="0" borderId="32" xfId="0" applyNumberFormat="1" applyFont="1" applyBorder="1"/>
    <xf numFmtId="0" fontId="1" fillId="2" borderId="9" xfId="0" applyFont="1" applyFill="1" applyBorder="1"/>
    <xf numFmtId="0" fontId="1" fillId="2" borderId="5" xfId="0" applyFont="1" applyFill="1" applyBorder="1"/>
    <xf numFmtId="3" fontId="1" fillId="2" borderId="9" xfId="0" applyNumberFormat="1" applyFont="1" applyFill="1" applyBorder="1"/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6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showGridLines="0" topLeftCell="A27" workbookViewId="0">
      <selection activeCell="H44" sqref="H44"/>
    </sheetView>
  </sheetViews>
  <sheetFormatPr baseColWidth="10" defaultRowHeight="15.75" x14ac:dyDescent="0.25"/>
  <cols>
    <col min="1" max="1" width="6.7109375" style="1" customWidth="1"/>
    <col min="2" max="2" width="15.28515625" style="1" bestFit="1" customWidth="1"/>
    <col min="3" max="5" width="11.42578125" style="1"/>
    <col min="6" max="6" width="11.42578125" style="1" customWidth="1"/>
    <col min="7" max="16384" width="11.42578125" style="1"/>
  </cols>
  <sheetData>
    <row r="1" spans="1:7" x14ac:dyDescent="0.25">
      <c r="A1" s="56" t="s">
        <v>115</v>
      </c>
    </row>
    <row r="2" spans="1:7" x14ac:dyDescent="0.25">
      <c r="A2" s="56"/>
    </row>
    <row r="3" spans="1:7" x14ac:dyDescent="0.25">
      <c r="A3" s="69"/>
      <c r="B3" s="108" t="s">
        <v>111</v>
      </c>
      <c r="C3" s="117" t="s">
        <v>67</v>
      </c>
      <c r="D3" s="118"/>
      <c r="E3" s="117" t="s">
        <v>74</v>
      </c>
      <c r="F3" s="119"/>
      <c r="G3" s="118"/>
    </row>
    <row r="4" spans="1:7" x14ac:dyDescent="0.25">
      <c r="A4" s="66" t="s">
        <v>58</v>
      </c>
      <c r="B4" s="58" t="s">
        <v>57</v>
      </c>
      <c r="C4" s="57" t="s">
        <v>68</v>
      </c>
      <c r="D4" s="74" t="s">
        <v>69</v>
      </c>
      <c r="E4" s="57" t="s">
        <v>2</v>
      </c>
      <c r="F4" s="58"/>
      <c r="G4" s="74" t="s">
        <v>79</v>
      </c>
    </row>
    <row r="5" spans="1:7" x14ac:dyDescent="0.25">
      <c r="A5" s="68"/>
      <c r="B5" s="64" t="s">
        <v>61</v>
      </c>
      <c r="C5" s="90" t="s">
        <v>33</v>
      </c>
      <c r="D5" s="91" t="s">
        <v>69</v>
      </c>
      <c r="E5" s="90" t="s">
        <v>75</v>
      </c>
      <c r="F5" s="86"/>
      <c r="G5" s="91" t="s">
        <v>69</v>
      </c>
    </row>
    <row r="6" spans="1:7" x14ac:dyDescent="0.25">
      <c r="A6" s="67" t="s">
        <v>59</v>
      </c>
      <c r="B6" s="1" t="s">
        <v>60</v>
      </c>
      <c r="C6" s="92" t="s">
        <v>68</v>
      </c>
      <c r="D6" s="93" t="s">
        <v>70</v>
      </c>
      <c r="E6" s="92" t="s">
        <v>76</v>
      </c>
      <c r="F6" s="94"/>
      <c r="G6" s="93" t="s">
        <v>80</v>
      </c>
    </row>
    <row r="7" spans="1:7" x14ac:dyDescent="0.25">
      <c r="A7" s="67"/>
      <c r="B7" s="61" t="s">
        <v>62</v>
      </c>
      <c r="C7" s="59" t="s">
        <v>33</v>
      </c>
      <c r="D7" s="60" t="s">
        <v>70</v>
      </c>
      <c r="E7" s="59" t="s">
        <v>75</v>
      </c>
      <c r="G7" s="60" t="s">
        <v>70</v>
      </c>
    </row>
    <row r="8" spans="1:7" x14ac:dyDescent="0.25">
      <c r="A8" s="66" t="s">
        <v>63</v>
      </c>
      <c r="B8" s="58" t="s">
        <v>26</v>
      </c>
      <c r="C8" s="57" t="s">
        <v>68</v>
      </c>
      <c r="D8" s="74" t="s">
        <v>71</v>
      </c>
      <c r="E8" s="57" t="s">
        <v>77</v>
      </c>
      <c r="F8" s="58"/>
      <c r="G8" s="74" t="s">
        <v>81</v>
      </c>
    </row>
    <row r="9" spans="1:7" x14ac:dyDescent="0.25">
      <c r="A9" s="68"/>
      <c r="B9" s="64" t="s">
        <v>64</v>
      </c>
      <c r="C9" s="90" t="s">
        <v>33</v>
      </c>
      <c r="D9" s="91" t="s">
        <v>71</v>
      </c>
      <c r="E9" s="90" t="s">
        <v>75</v>
      </c>
      <c r="F9" s="86"/>
      <c r="G9" s="91" t="s">
        <v>71</v>
      </c>
    </row>
    <row r="10" spans="1:7" x14ac:dyDescent="0.25">
      <c r="A10" s="67" t="s">
        <v>65</v>
      </c>
      <c r="B10" s="1" t="s">
        <v>43</v>
      </c>
      <c r="C10" s="92" t="s">
        <v>37</v>
      </c>
      <c r="D10" s="93" t="s">
        <v>72</v>
      </c>
      <c r="E10" s="92" t="s">
        <v>78</v>
      </c>
      <c r="F10" s="94"/>
      <c r="G10" s="93" t="s">
        <v>72</v>
      </c>
    </row>
    <row r="11" spans="1:7" x14ac:dyDescent="0.25">
      <c r="A11" s="68"/>
      <c r="B11" s="63" t="s">
        <v>66</v>
      </c>
      <c r="C11" s="62" t="s">
        <v>33</v>
      </c>
      <c r="D11" s="65" t="s">
        <v>73</v>
      </c>
      <c r="E11" s="62" t="s">
        <v>75</v>
      </c>
      <c r="F11" s="64"/>
      <c r="G11" s="65" t="s">
        <v>73</v>
      </c>
    </row>
    <row r="14" spans="1:7" x14ac:dyDescent="0.25">
      <c r="A14" s="56" t="s">
        <v>116</v>
      </c>
    </row>
    <row r="15" spans="1:7" x14ac:dyDescent="0.25">
      <c r="E15" s="79" t="s">
        <v>33</v>
      </c>
      <c r="F15" s="80" t="s">
        <v>75</v>
      </c>
    </row>
    <row r="16" spans="1:7" x14ac:dyDescent="0.25">
      <c r="A16" s="111"/>
      <c r="B16" s="112" t="s">
        <v>82</v>
      </c>
      <c r="C16" s="112"/>
      <c r="D16" s="112"/>
      <c r="E16" s="113">
        <v>2000000</v>
      </c>
      <c r="F16" s="113">
        <v>500000</v>
      </c>
    </row>
    <row r="17" spans="1:11" ht="18.75" x14ac:dyDescent="0.25">
      <c r="A17" s="109">
        <v>1</v>
      </c>
      <c r="B17" s="94" t="s">
        <v>85</v>
      </c>
      <c r="C17" s="94"/>
      <c r="D17" s="94"/>
      <c r="E17" s="110">
        <v>150000</v>
      </c>
      <c r="F17" s="110">
        <v>150000</v>
      </c>
    </row>
    <row r="18" spans="1:11" x14ac:dyDescent="0.25">
      <c r="A18" s="82">
        <v>2</v>
      </c>
      <c r="B18" s="83" t="s">
        <v>83</v>
      </c>
      <c r="C18" s="83"/>
      <c r="D18" s="83"/>
      <c r="E18" s="84">
        <v>-120000</v>
      </c>
      <c r="F18" s="84">
        <v>-120000</v>
      </c>
    </row>
    <row r="19" spans="1:11" x14ac:dyDescent="0.25">
      <c r="A19" s="85">
        <v>3</v>
      </c>
      <c r="B19" s="86" t="s">
        <v>112</v>
      </c>
      <c r="C19" s="86"/>
      <c r="D19" s="86"/>
      <c r="E19" s="87">
        <v>-10000</v>
      </c>
      <c r="F19" s="87">
        <v>-10000</v>
      </c>
    </row>
    <row r="20" spans="1:11" s="2" customFormat="1" ht="20.25" x14ac:dyDescent="0.3">
      <c r="A20" s="1"/>
      <c r="B20" s="77" t="s">
        <v>84</v>
      </c>
      <c r="C20" s="78"/>
      <c r="D20" s="70"/>
      <c r="E20" s="76">
        <f>SUM(E16:E19)</f>
        <v>2020000</v>
      </c>
      <c r="F20" s="76">
        <f>SUM(F16:F19)</f>
        <v>520000</v>
      </c>
      <c r="G20" s="1"/>
      <c r="H20" s="1"/>
      <c r="I20" s="1"/>
      <c r="J20" s="1"/>
      <c r="K20" s="1"/>
    </row>
    <row r="22" spans="1:11" ht="18.75" x14ac:dyDescent="0.25">
      <c r="A22" s="75">
        <v>1</v>
      </c>
      <c r="B22" s="1" t="s">
        <v>86</v>
      </c>
    </row>
    <row r="25" spans="1:11" x14ac:dyDescent="0.25">
      <c r="A25" s="56" t="s">
        <v>117</v>
      </c>
    </row>
    <row r="27" spans="1:11" x14ac:dyDescent="0.25">
      <c r="A27" s="1" t="s">
        <v>58</v>
      </c>
      <c r="D27" s="114" t="s">
        <v>67</v>
      </c>
      <c r="E27" s="115"/>
      <c r="F27" s="114" t="s">
        <v>74</v>
      </c>
      <c r="G27" s="116"/>
      <c r="H27" s="115"/>
    </row>
    <row r="28" spans="1:11" x14ac:dyDescent="0.25">
      <c r="B28" s="120" t="s">
        <v>87</v>
      </c>
      <c r="C28" s="121"/>
      <c r="D28" s="88" t="s">
        <v>68</v>
      </c>
      <c r="E28" s="89" t="s">
        <v>79</v>
      </c>
      <c r="F28" s="88" t="s">
        <v>89</v>
      </c>
      <c r="G28" s="81"/>
      <c r="H28" s="89" t="s">
        <v>79</v>
      </c>
    </row>
    <row r="29" spans="1:11" x14ac:dyDescent="0.25">
      <c r="B29" s="122"/>
      <c r="C29" s="123"/>
      <c r="D29" s="90" t="s">
        <v>33</v>
      </c>
      <c r="E29" s="91" t="s">
        <v>79</v>
      </c>
      <c r="F29" s="90" t="s">
        <v>75</v>
      </c>
      <c r="G29" s="86"/>
      <c r="H29" s="91" t="s">
        <v>79</v>
      </c>
    </row>
    <row r="30" spans="1:11" x14ac:dyDescent="0.25">
      <c r="B30" s="120" t="s">
        <v>88</v>
      </c>
      <c r="C30" s="121"/>
      <c r="D30" s="88" t="s">
        <v>37</v>
      </c>
      <c r="E30" s="89" t="s">
        <v>81</v>
      </c>
      <c r="F30" s="88" t="s">
        <v>89</v>
      </c>
      <c r="G30" s="81"/>
      <c r="H30" s="89" t="s">
        <v>71</v>
      </c>
    </row>
    <row r="31" spans="1:11" x14ac:dyDescent="0.25">
      <c r="B31" s="122"/>
      <c r="C31" s="123"/>
      <c r="D31" s="90" t="s">
        <v>33</v>
      </c>
      <c r="E31" s="91" t="s">
        <v>71</v>
      </c>
      <c r="F31" s="90" t="s">
        <v>75</v>
      </c>
      <c r="G31" s="86"/>
      <c r="H31" s="91" t="s">
        <v>71</v>
      </c>
    </row>
    <row r="33" spans="1:8" x14ac:dyDescent="0.25">
      <c r="A33" s="1" t="s">
        <v>59</v>
      </c>
      <c r="B33" s="1" t="s">
        <v>91</v>
      </c>
    </row>
    <row r="34" spans="1:8" x14ac:dyDescent="0.25">
      <c r="B34" s="1" t="s">
        <v>90</v>
      </c>
    </row>
    <row r="37" spans="1:8" x14ac:dyDescent="0.25">
      <c r="A37" s="56" t="s">
        <v>118</v>
      </c>
    </row>
    <row r="38" spans="1:8" x14ac:dyDescent="0.25">
      <c r="A38" s="56"/>
    </row>
    <row r="39" spans="1:8" x14ac:dyDescent="0.25">
      <c r="D39" s="114" t="s">
        <v>67</v>
      </c>
      <c r="E39" s="115"/>
      <c r="F39" s="114" t="s">
        <v>74</v>
      </c>
      <c r="G39" s="116"/>
      <c r="H39" s="115"/>
    </row>
    <row r="40" spans="1:8" x14ac:dyDescent="0.25">
      <c r="A40" s="1" t="s">
        <v>58</v>
      </c>
      <c r="B40" s="57" t="s">
        <v>92</v>
      </c>
      <c r="C40" s="71"/>
      <c r="D40" s="88" t="s">
        <v>96</v>
      </c>
      <c r="E40" s="96" t="s">
        <v>99</v>
      </c>
      <c r="F40" s="88" t="s">
        <v>98</v>
      </c>
      <c r="G40" s="81"/>
      <c r="H40" s="101">
        <v>3000</v>
      </c>
    </row>
    <row r="41" spans="1:8" x14ac:dyDescent="0.25">
      <c r="B41" s="59" t="s">
        <v>93</v>
      </c>
      <c r="C41" s="72"/>
      <c r="D41" s="95" t="s">
        <v>97</v>
      </c>
      <c r="E41" s="97" t="s">
        <v>100</v>
      </c>
      <c r="F41" s="95" t="s">
        <v>75</v>
      </c>
      <c r="G41" s="83"/>
      <c r="H41" s="99" t="s">
        <v>101</v>
      </c>
    </row>
    <row r="42" spans="1:8" x14ac:dyDescent="0.25">
      <c r="B42" s="62"/>
      <c r="C42" s="73"/>
      <c r="D42" s="90" t="s">
        <v>33</v>
      </c>
      <c r="E42" s="98" t="s">
        <v>101</v>
      </c>
      <c r="F42" s="90"/>
      <c r="G42" s="86"/>
      <c r="H42" s="100"/>
    </row>
    <row r="43" spans="1:8" x14ac:dyDescent="0.25">
      <c r="B43" s="59" t="s">
        <v>94</v>
      </c>
      <c r="C43" s="72"/>
      <c r="D43" s="88" t="s">
        <v>96</v>
      </c>
      <c r="E43" s="96" t="s">
        <v>99</v>
      </c>
      <c r="F43" s="88" t="s">
        <v>98</v>
      </c>
      <c r="G43" s="81"/>
      <c r="H43" s="101">
        <v>12000</v>
      </c>
    </row>
    <row r="44" spans="1:8" x14ac:dyDescent="0.25">
      <c r="B44" s="62" t="s">
        <v>95</v>
      </c>
      <c r="C44" s="73"/>
      <c r="D44" s="90" t="s">
        <v>33</v>
      </c>
      <c r="E44" s="98" t="s">
        <v>99</v>
      </c>
      <c r="F44" s="90" t="s">
        <v>75</v>
      </c>
      <c r="G44" s="86"/>
      <c r="H44" s="100" t="s">
        <v>99</v>
      </c>
    </row>
  </sheetData>
  <mergeCells count="8">
    <mergeCell ref="D39:E39"/>
    <mergeCell ref="F39:H39"/>
    <mergeCell ref="C3:D3"/>
    <mergeCell ref="E3:G3"/>
    <mergeCell ref="B28:C29"/>
    <mergeCell ref="B30:C31"/>
    <mergeCell ref="D27:E27"/>
    <mergeCell ref="F27:H27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&amp;COppgave 13.1 til 13.4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showGridLines="0" showZeros="0" topLeftCell="A8" workbookViewId="0">
      <selection activeCell="F5" sqref="F5"/>
    </sheetView>
  </sheetViews>
  <sheetFormatPr baseColWidth="10" defaultRowHeight="15.75" x14ac:dyDescent="0.25"/>
  <cols>
    <col min="1" max="1" width="4.5703125" style="1" customWidth="1"/>
    <col min="2" max="2" width="7" style="1" customWidth="1"/>
    <col min="3" max="3" width="23.42578125" style="1" customWidth="1"/>
    <col min="4" max="4" width="4.7109375" style="1" customWidth="1"/>
    <col min="5" max="5" width="2.28515625" style="1" customWidth="1"/>
    <col min="6" max="6" width="11.42578125" style="7"/>
    <col min="7" max="7" width="2.28515625" style="7" customWidth="1"/>
    <col min="8" max="8" width="11.42578125" style="7"/>
    <col min="9" max="16384" width="11.42578125" style="1"/>
  </cols>
  <sheetData>
    <row r="1" spans="1:14" x14ac:dyDescent="0.25">
      <c r="A1" s="56" t="s">
        <v>119</v>
      </c>
    </row>
    <row r="3" spans="1:14" s="20" customFormat="1" ht="18.75" x14ac:dyDescent="0.3">
      <c r="B3" s="21" t="s">
        <v>13</v>
      </c>
      <c r="E3" s="22"/>
      <c r="F3" s="23" t="s">
        <v>14</v>
      </c>
      <c r="G3" s="23"/>
      <c r="H3" s="23" t="s">
        <v>15</v>
      </c>
    </row>
    <row r="4" spans="1:14" s="3" customFormat="1" ht="15" x14ac:dyDescent="0.25">
      <c r="E4" s="8"/>
      <c r="F4" s="9"/>
      <c r="G4" s="9"/>
      <c r="H4" s="9"/>
    </row>
    <row r="5" spans="1:14" s="3" customFormat="1" ht="15" x14ac:dyDescent="0.25">
      <c r="B5" s="3" t="s">
        <v>0</v>
      </c>
      <c r="F5" s="10">
        <v>3000000</v>
      </c>
      <c r="G5" s="6"/>
      <c r="H5" s="10"/>
    </row>
    <row r="6" spans="1:14" s="3" customFormat="1" ht="15" x14ac:dyDescent="0.25">
      <c r="B6" s="3" t="s">
        <v>1</v>
      </c>
      <c r="F6" s="12">
        <v>40000</v>
      </c>
      <c r="G6" s="6"/>
      <c r="H6" s="12"/>
    </row>
    <row r="7" spans="1:14" s="2" customFormat="1" ht="20.25" x14ac:dyDescent="0.3">
      <c r="A7" s="3"/>
      <c r="B7" s="3" t="s">
        <v>9</v>
      </c>
      <c r="C7" s="3"/>
      <c r="D7" s="3"/>
      <c r="E7" s="3"/>
      <c r="F7" s="14">
        <f>SUM(F5:F6)</f>
        <v>3040000</v>
      </c>
      <c r="G7" s="6"/>
      <c r="H7" s="14">
        <f>SUM(H5:H6)</f>
        <v>0</v>
      </c>
      <c r="I7" s="3"/>
      <c r="J7" s="3"/>
      <c r="K7" s="3"/>
      <c r="L7" s="3"/>
    </row>
    <row r="8" spans="1:14" s="2" customFormat="1" ht="20.25" x14ac:dyDescent="0.3">
      <c r="A8" s="3"/>
      <c r="B8" s="3"/>
      <c r="C8" s="3"/>
      <c r="D8" s="3"/>
      <c r="E8" s="3"/>
      <c r="F8" s="6"/>
      <c r="G8" s="6"/>
      <c r="H8" s="6"/>
      <c r="I8" s="3"/>
      <c r="J8" s="3"/>
      <c r="K8" s="3"/>
      <c r="L8" s="3"/>
    </row>
    <row r="9" spans="1:14" s="3" customFormat="1" ht="15" x14ac:dyDescent="0.25">
      <c r="B9" s="3" t="s">
        <v>2</v>
      </c>
      <c r="F9" s="10">
        <v>1070000</v>
      </c>
      <c r="G9" s="6"/>
      <c r="H9" s="10"/>
    </row>
    <row r="10" spans="1:14" s="3" customFormat="1" ht="15" x14ac:dyDescent="0.25">
      <c r="B10" s="3" t="s">
        <v>114</v>
      </c>
      <c r="F10" s="11">
        <v>835000</v>
      </c>
      <c r="G10" s="6"/>
      <c r="H10" s="11"/>
    </row>
    <row r="11" spans="1:14" s="3" customFormat="1" ht="15" x14ac:dyDescent="0.25">
      <c r="B11" s="3" t="s">
        <v>60</v>
      </c>
      <c r="F11" s="11">
        <v>70000</v>
      </c>
      <c r="G11" s="6"/>
      <c r="H11" s="11"/>
    </row>
    <row r="12" spans="1:14" s="3" customFormat="1" ht="15" x14ac:dyDescent="0.25">
      <c r="B12" s="3" t="s">
        <v>3</v>
      </c>
      <c r="F12" s="13">
        <f>40000+24000+30000+720000</f>
        <v>814000</v>
      </c>
      <c r="G12" s="6"/>
      <c r="H12" s="13"/>
    </row>
    <row r="13" spans="1:14" s="2" customFormat="1" ht="20.25" x14ac:dyDescent="0.3">
      <c r="A13" s="3"/>
      <c r="B13" s="3" t="s">
        <v>12</v>
      </c>
      <c r="C13" s="3"/>
      <c r="D13" s="3"/>
      <c r="E13" s="3"/>
      <c r="F13" s="19">
        <f>SUM(F9:F12)</f>
        <v>2789000</v>
      </c>
      <c r="G13" s="6"/>
      <c r="H13" s="19">
        <f>SUM(H9:H12)</f>
        <v>0</v>
      </c>
      <c r="I13" s="3"/>
      <c r="J13" s="3"/>
      <c r="K13" s="3"/>
      <c r="L13" s="3"/>
      <c r="M13" s="3"/>
      <c r="N13" s="3"/>
    </row>
    <row r="14" spans="1:14" s="2" customFormat="1" ht="20.25" x14ac:dyDescent="0.3">
      <c r="A14" s="3"/>
      <c r="B14" s="18" t="s">
        <v>4</v>
      </c>
      <c r="C14" s="3"/>
      <c r="D14" s="3"/>
      <c r="E14" s="3"/>
      <c r="F14" s="14">
        <f>F7-F13</f>
        <v>251000</v>
      </c>
      <c r="G14" s="6"/>
      <c r="H14" s="14">
        <f>H7-H13</f>
        <v>0</v>
      </c>
      <c r="I14" s="3"/>
      <c r="J14" s="3"/>
      <c r="K14" s="3"/>
      <c r="L14" s="3"/>
    </row>
    <row r="15" spans="1:14" s="5" customFormat="1" ht="11.25" x14ac:dyDescent="0.2">
      <c r="F15" s="15"/>
      <c r="G15" s="15"/>
      <c r="H15" s="15"/>
    </row>
    <row r="16" spans="1:14" s="3" customFormat="1" ht="15" x14ac:dyDescent="0.25">
      <c r="B16" s="3" t="s">
        <v>6</v>
      </c>
      <c r="F16" s="6">
        <v>15000</v>
      </c>
      <c r="G16" s="6"/>
      <c r="H16" s="6"/>
    </row>
    <row r="17" spans="1:13" s="3" customFormat="1" ht="15" x14ac:dyDescent="0.25">
      <c r="B17" s="3" t="s">
        <v>5</v>
      </c>
      <c r="F17" s="11">
        <v>500</v>
      </c>
      <c r="G17" s="6"/>
      <c r="H17" s="11"/>
    </row>
    <row r="18" spans="1:13" s="3" customFormat="1" ht="15" x14ac:dyDescent="0.25">
      <c r="B18" s="3" t="s">
        <v>7</v>
      </c>
      <c r="F18" s="12">
        <v>40000</v>
      </c>
      <c r="G18" s="6"/>
      <c r="H18" s="12"/>
    </row>
    <row r="19" spans="1:13" s="2" customFormat="1" ht="20.25" x14ac:dyDescent="0.3">
      <c r="A19" s="3"/>
      <c r="B19" s="3" t="s">
        <v>10</v>
      </c>
      <c r="C19" s="3"/>
      <c r="D19" s="3"/>
      <c r="E19" s="3"/>
      <c r="F19" s="14">
        <f>F16+F17-F18</f>
        <v>-24500</v>
      </c>
      <c r="G19" s="6"/>
      <c r="H19" s="14">
        <f>SUM(H16:H18)</f>
        <v>0</v>
      </c>
      <c r="I19" s="3"/>
      <c r="J19" s="3"/>
      <c r="K19" s="3"/>
      <c r="L19" s="3"/>
      <c r="M19" s="3"/>
    </row>
    <row r="20" spans="1:13" s="4" customFormat="1" ht="8.25" x14ac:dyDescent="0.15">
      <c r="F20" s="17"/>
      <c r="G20" s="17"/>
      <c r="H20" s="17"/>
    </row>
    <row r="21" spans="1:13" s="3" customFormat="1" ht="15" x14ac:dyDescent="0.25">
      <c r="B21" s="18" t="s">
        <v>113</v>
      </c>
      <c r="F21" s="10">
        <f>F14+F19</f>
        <v>226500</v>
      </c>
      <c r="G21" s="6">
        <f>G14+G19</f>
        <v>0</v>
      </c>
      <c r="H21" s="10">
        <f>H14+H19</f>
        <v>0</v>
      </c>
    </row>
    <row r="22" spans="1:13" s="4" customFormat="1" ht="8.25" x14ac:dyDescent="0.15">
      <c r="B22" s="16"/>
      <c r="F22" s="17"/>
      <c r="G22" s="17"/>
      <c r="H22" s="17"/>
    </row>
    <row r="23" spans="1:13" s="3" customFormat="1" ht="15" x14ac:dyDescent="0.25">
      <c r="B23" s="3" t="s">
        <v>11</v>
      </c>
      <c r="F23" s="19">
        <v>50000</v>
      </c>
      <c r="G23" s="6"/>
      <c r="H23" s="19"/>
    </row>
    <row r="24" spans="1:13" s="4" customFormat="1" ht="8.25" x14ac:dyDescent="0.15">
      <c r="F24" s="17"/>
      <c r="G24" s="17"/>
      <c r="H24" s="17"/>
    </row>
    <row r="25" spans="1:13" s="4" customFormat="1" ht="8.25" x14ac:dyDescent="0.15">
      <c r="F25" s="17"/>
      <c r="G25" s="17"/>
      <c r="H25" s="17"/>
    </row>
    <row r="26" spans="1:13" s="3" customFormat="1" ht="15" x14ac:dyDescent="0.25">
      <c r="B26" s="18" t="s">
        <v>8</v>
      </c>
      <c r="F26" s="19">
        <f>F21-F23</f>
        <v>176500</v>
      </c>
      <c r="G26" s="6"/>
      <c r="H26" s="19">
        <f>SUM(H21:H23)</f>
        <v>0</v>
      </c>
    </row>
    <row r="27" spans="1:13" s="3" customFormat="1" ht="15" x14ac:dyDescent="0.25">
      <c r="F27" s="6"/>
      <c r="G27" s="6"/>
      <c r="H27" s="6"/>
    </row>
    <row r="28" spans="1:13" s="3" customFormat="1" ht="15" x14ac:dyDescent="0.25">
      <c r="F28" s="6"/>
      <c r="G28" s="6"/>
      <c r="H28" s="6"/>
    </row>
    <row r="29" spans="1:13" s="3" customFormat="1" ht="15" x14ac:dyDescent="0.25">
      <c r="F29" s="6"/>
      <c r="G29" s="6"/>
      <c r="H29" s="6"/>
    </row>
    <row r="30" spans="1:13" s="3" customFormat="1" ht="15" x14ac:dyDescent="0.25">
      <c r="F30" s="6"/>
      <c r="G30" s="6"/>
      <c r="H30" s="6"/>
    </row>
    <row r="31" spans="1:13" s="3" customFormat="1" ht="15" x14ac:dyDescent="0.25">
      <c r="F31" s="6"/>
      <c r="G31" s="6"/>
      <c r="H31" s="6"/>
    </row>
    <row r="32" spans="1:13" s="3" customFormat="1" ht="15" x14ac:dyDescent="0.25">
      <c r="F32" s="6"/>
      <c r="G32" s="6"/>
      <c r="H32" s="6"/>
    </row>
    <row r="33" spans="6:8" s="3" customFormat="1" ht="15" x14ac:dyDescent="0.25">
      <c r="F33" s="6"/>
      <c r="G33" s="6"/>
      <c r="H33" s="6"/>
    </row>
    <row r="34" spans="6:8" s="3" customFormat="1" ht="15" x14ac:dyDescent="0.25">
      <c r="F34" s="6"/>
      <c r="G34" s="6"/>
      <c r="H34" s="6"/>
    </row>
    <row r="35" spans="6:8" s="3" customFormat="1" ht="15" x14ac:dyDescent="0.25">
      <c r="F35" s="6"/>
      <c r="G35" s="6"/>
      <c r="H35" s="6"/>
    </row>
    <row r="36" spans="6:8" s="3" customFormat="1" ht="15" x14ac:dyDescent="0.25">
      <c r="F36" s="6"/>
      <c r="G36" s="6"/>
      <c r="H36" s="6"/>
    </row>
    <row r="37" spans="6:8" s="3" customFormat="1" ht="15" x14ac:dyDescent="0.25">
      <c r="F37" s="6"/>
      <c r="G37" s="6"/>
      <c r="H37" s="6"/>
    </row>
    <row r="38" spans="6:8" s="3" customFormat="1" ht="15" x14ac:dyDescent="0.25">
      <c r="F38" s="6"/>
      <c r="G38" s="6"/>
      <c r="H38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&amp;COppgave 13.5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5"/>
  <sheetViews>
    <sheetView showGridLines="0" showZeros="0" topLeftCell="A26" workbookViewId="0">
      <selection activeCell="E43" sqref="E43"/>
    </sheetView>
  </sheetViews>
  <sheetFormatPr baseColWidth="10" defaultRowHeight="12.75" x14ac:dyDescent="0.2"/>
  <cols>
    <col min="1" max="1" width="4.85546875" style="24" customWidth="1"/>
    <col min="2" max="2" width="6.5703125" style="24" customWidth="1"/>
    <col min="3" max="3" width="29.42578125" style="24" customWidth="1"/>
    <col min="4" max="4" width="2.28515625" style="24" customWidth="1"/>
    <col min="5" max="5" width="11.42578125" style="24"/>
    <col min="6" max="6" width="2.28515625" style="24" customWidth="1"/>
    <col min="7" max="16384" width="11.42578125" style="24"/>
  </cols>
  <sheetData>
    <row r="1" spans="1:8" s="29" customFormat="1" ht="15.75" x14ac:dyDescent="0.25">
      <c r="A1" s="103" t="s">
        <v>120</v>
      </c>
      <c r="B1" s="102"/>
    </row>
    <row r="2" spans="1:8" s="29" customFormat="1" ht="15.75" x14ac:dyDescent="0.25">
      <c r="A2" s="103"/>
      <c r="B2" s="102"/>
    </row>
    <row r="3" spans="1:8" s="28" customFormat="1" ht="18.75" x14ac:dyDescent="0.3">
      <c r="A3" s="25"/>
      <c r="B3" s="25" t="s">
        <v>16</v>
      </c>
      <c r="C3" s="25"/>
      <c r="D3" s="25"/>
      <c r="E3" s="26" t="s">
        <v>14</v>
      </c>
      <c r="F3" s="27"/>
      <c r="G3" s="26" t="s">
        <v>15</v>
      </c>
      <c r="H3" s="25"/>
    </row>
    <row r="4" spans="1:8" s="31" customFormat="1" ht="15.75" x14ac:dyDescent="0.25">
      <c r="A4" s="29"/>
      <c r="B4" s="29"/>
      <c r="C4" s="29"/>
      <c r="D4" s="29"/>
      <c r="E4" s="30"/>
      <c r="F4" s="30"/>
      <c r="G4" s="30"/>
      <c r="H4" s="29"/>
    </row>
    <row r="5" spans="1:8" ht="15" x14ac:dyDescent="0.25">
      <c r="B5" s="32" t="s">
        <v>17</v>
      </c>
      <c r="C5" s="33"/>
      <c r="D5" s="33"/>
      <c r="E5" s="34"/>
      <c r="F5" s="34"/>
      <c r="G5" s="34"/>
    </row>
    <row r="6" spans="1:8" ht="15" x14ac:dyDescent="0.25">
      <c r="B6" s="32" t="s">
        <v>18</v>
      </c>
      <c r="C6" s="33"/>
      <c r="D6" s="33"/>
      <c r="E6" s="34"/>
      <c r="F6" s="34"/>
      <c r="G6" s="34"/>
    </row>
    <row r="7" spans="1:8" ht="15" x14ac:dyDescent="0.25">
      <c r="B7" s="33" t="s">
        <v>19</v>
      </c>
      <c r="C7" s="33"/>
      <c r="D7" s="33"/>
      <c r="E7" s="35">
        <v>820000</v>
      </c>
      <c r="F7" s="34"/>
      <c r="G7" s="35"/>
    </row>
    <row r="8" spans="1:8" ht="15" x14ac:dyDescent="0.25">
      <c r="B8" s="33" t="s">
        <v>20</v>
      </c>
      <c r="C8" s="33"/>
      <c r="D8" s="33"/>
      <c r="E8" s="36">
        <f>260000+90000</f>
        <v>350000</v>
      </c>
      <c r="F8" s="34"/>
      <c r="G8" s="36"/>
    </row>
    <row r="9" spans="1:8" ht="15" x14ac:dyDescent="0.25">
      <c r="B9" s="33" t="s">
        <v>21</v>
      </c>
      <c r="C9" s="33"/>
      <c r="D9" s="33"/>
      <c r="E9" s="36">
        <v>120000</v>
      </c>
      <c r="F9" s="34"/>
      <c r="G9" s="36"/>
    </row>
    <row r="10" spans="1:8" ht="15" x14ac:dyDescent="0.25">
      <c r="B10" s="33" t="s">
        <v>22</v>
      </c>
      <c r="C10" s="33"/>
      <c r="D10" s="33"/>
      <c r="E10" s="37">
        <v>20000</v>
      </c>
      <c r="F10" s="34"/>
      <c r="G10" s="37"/>
    </row>
    <row r="11" spans="1:8" s="38" customFormat="1" ht="20.25" x14ac:dyDescent="0.3">
      <c r="B11" s="39" t="s">
        <v>23</v>
      </c>
      <c r="C11" s="40"/>
      <c r="D11" s="40"/>
      <c r="E11" s="41">
        <f>SUM(E7:E10)</f>
        <v>1310000</v>
      </c>
      <c r="F11" s="34"/>
      <c r="G11" s="41">
        <f>SUM(G7:G10)</f>
        <v>0</v>
      </c>
    </row>
    <row r="12" spans="1:8" x14ac:dyDescent="0.2">
      <c r="B12" s="42"/>
      <c r="C12" s="42"/>
      <c r="D12" s="42"/>
      <c r="E12" s="43"/>
      <c r="F12" s="43"/>
      <c r="G12" s="43"/>
    </row>
    <row r="13" spans="1:8" ht="15" x14ac:dyDescent="0.25">
      <c r="B13" s="32" t="s">
        <v>24</v>
      </c>
      <c r="C13" s="33"/>
      <c r="D13" s="33"/>
      <c r="E13" s="34"/>
      <c r="F13" s="34"/>
      <c r="G13" s="34"/>
    </row>
    <row r="14" spans="1:8" ht="15" x14ac:dyDescent="0.25">
      <c r="B14" s="33" t="s">
        <v>25</v>
      </c>
      <c r="C14" s="33"/>
      <c r="D14" s="33"/>
      <c r="E14" s="34">
        <v>160000</v>
      </c>
      <c r="F14" s="34"/>
      <c r="G14" s="34"/>
    </row>
    <row r="15" spans="1:8" ht="15" x14ac:dyDescent="0.25">
      <c r="B15" s="33" t="s">
        <v>26</v>
      </c>
      <c r="C15" s="33"/>
      <c r="D15" s="33"/>
      <c r="E15" s="36">
        <v>280000</v>
      </c>
      <c r="F15" s="34"/>
      <c r="G15" s="36"/>
    </row>
    <row r="16" spans="1:8" ht="15" x14ac:dyDescent="0.25">
      <c r="B16" s="33" t="s">
        <v>22</v>
      </c>
      <c r="C16" s="33"/>
      <c r="D16" s="33"/>
      <c r="E16" s="36">
        <f>60000+40000</f>
        <v>100000</v>
      </c>
      <c r="F16" s="34"/>
      <c r="G16" s="36"/>
    </row>
    <row r="17" spans="1:18" ht="15" x14ac:dyDescent="0.25">
      <c r="B17" s="33" t="s">
        <v>27</v>
      </c>
      <c r="C17" s="33"/>
      <c r="D17" s="33"/>
      <c r="E17" s="36">
        <v>80000</v>
      </c>
      <c r="F17" s="34"/>
      <c r="G17" s="36"/>
    </row>
    <row r="18" spans="1:18" ht="15" x14ac:dyDescent="0.25">
      <c r="B18" s="33" t="s">
        <v>28</v>
      </c>
      <c r="C18" s="33"/>
      <c r="D18" s="33"/>
      <c r="E18" s="36">
        <v>80000</v>
      </c>
      <c r="F18" s="34"/>
      <c r="G18" s="36"/>
    </row>
    <row r="19" spans="1:18" ht="15" x14ac:dyDescent="0.25">
      <c r="B19" s="33" t="s">
        <v>29</v>
      </c>
      <c r="C19" s="33"/>
      <c r="D19" s="33"/>
      <c r="E19" s="34">
        <v>60000</v>
      </c>
      <c r="F19" s="34"/>
      <c r="G19" s="34"/>
    </row>
    <row r="20" spans="1:18" s="38" customFormat="1" ht="20.25" x14ac:dyDescent="0.3">
      <c r="A20" s="44"/>
      <c r="B20" s="39" t="s">
        <v>30</v>
      </c>
      <c r="C20" s="33"/>
      <c r="D20" s="33"/>
      <c r="E20" s="41">
        <f>SUM(E14:E19)</f>
        <v>760000</v>
      </c>
      <c r="F20" s="34"/>
      <c r="G20" s="41">
        <f>SUM(G14:G19)</f>
        <v>0</v>
      </c>
      <c r="H20" s="44"/>
      <c r="I20" s="44"/>
      <c r="J20" s="44"/>
      <c r="K20" s="44"/>
      <c r="L20" s="44"/>
      <c r="M20" s="44"/>
    </row>
    <row r="21" spans="1:18" x14ac:dyDescent="0.2">
      <c r="B21" s="45"/>
      <c r="C21" s="46"/>
      <c r="D21" s="46"/>
      <c r="E21" s="47"/>
      <c r="F21" s="48"/>
      <c r="G21" s="47"/>
    </row>
    <row r="22" spans="1:18" ht="15.75" thickBot="1" x14ac:dyDescent="0.3">
      <c r="B22" s="39" t="s">
        <v>31</v>
      </c>
      <c r="C22" s="33"/>
      <c r="D22" s="33"/>
      <c r="E22" s="49">
        <f>E11+E20</f>
        <v>2070000</v>
      </c>
      <c r="F22" s="34"/>
      <c r="G22" s="49">
        <f>G11+G20</f>
        <v>0</v>
      </c>
    </row>
    <row r="23" spans="1:18" ht="15" x14ac:dyDescent="0.25">
      <c r="B23" s="33"/>
      <c r="C23" s="33"/>
      <c r="D23" s="33"/>
      <c r="E23" s="34"/>
      <c r="F23" s="34"/>
      <c r="G23" s="34"/>
    </row>
    <row r="24" spans="1:18" ht="15" x14ac:dyDescent="0.25">
      <c r="B24" s="32" t="s">
        <v>32</v>
      </c>
      <c r="C24" s="33"/>
      <c r="D24" s="33"/>
      <c r="E24" s="34"/>
      <c r="F24" s="34"/>
      <c r="G24" s="34"/>
    </row>
    <row r="25" spans="1:18" ht="15" x14ac:dyDescent="0.25">
      <c r="B25" s="32" t="s">
        <v>33</v>
      </c>
      <c r="C25" s="33"/>
      <c r="D25" s="33"/>
      <c r="E25" s="34"/>
      <c r="F25" s="34"/>
      <c r="G25" s="34"/>
    </row>
    <row r="26" spans="1:18" ht="15" x14ac:dyDescent="0.25">
      <c r="B26" s="33" t="s">
        <v>34</v>
      </c>
      <c r="C26" s="33"/>
      <c r="D26" s="33"/>
      <c r="E26" s="35">
        <v>400000</v>
      </c>
      <c r="F26" s="34"/>
      <c r="G26" s="35"/>
    </row>
    <row r="27" spans="1:18" ht="15" x14ac:dyDescent="0.25">
      <c r="B27" s="33" t="s">
        <v>35</v>
      </c>
      <c r="C27" s="33"/>
      <c r="D27" s="33"/>
      <c r="E27" s="50">
        <v>230000</v>
      </c>
      <c r="F27" s="34"/>
      <c r="G27" s="50"/>
    </row>
    <row r="28" spans="1:18" s="38" customFormat="1" ht="20.25" x14ac:dyDescent="0.3">
      <c r="A28" s="44"/>
      <c r="B28" s="39" t="s">
        <v>36</v>
      </c>
      <c r="C28" s="33"/>
      <c r="D28" s="33"/>
      <c r="E28" s="41">
        <f>SUM(E26:E27)</f>
        <v>630000</v>
      </c>
      <c r="F28" s="34"/>
      <c r="G28" s="41">
        <f>SUM(G26:G27)</f>
        <v>0</v>
      </c>
      <c r="H28" s="44"/>
      <c r="I28" s="44"/>
      <c r="J28" s="44"/>
      <c r="K28" s="44"/>
      <c r="L28" s="44"/>
      <c r="M28" s="44"/>
      <c r="N28" s="44"/>
    </row>
    <row r="29" spans="1:18" x14ac:dyDescent="0.2">
      <c r="B29" s="46"/>
      <c r="C29" s="46"/>
      <c r="D29" s="46"/>
      <c r="E29" s="48"/>
      <c r="F29" s="48"/>
      <c r="G29" s="48"/>
    </row>
    <row r="30" spans="1:18" ht="15" x14ac:dyDescent="0.25">
      <c r="B30" s="32" t="s">
        <v>37</v>
      </c>
      <c r="C30" s="33"/>
      <c r="D30" s="33"/>
      <c r="E30" s="34"/>
      <c r="F30" s="34"/>
      <c r="G30" s="34"/>
    </row>
    <row r="31" spans="1:18" ht="15" x14ac:dyDescent="0.25">
      <c r="B31" s="33" t="s">
        <v>38</v>
      </c>
      <c r="C31" s="33"/>
      <c r="D31" s="33"/>
      <c r="E31" s="35">
        <v>150000</v>
      </c>
      <c r="F31" s="34"/>
      <c r="G31" s="35"/>
    </row>
    <row r="32" spans="1:18" s="38" customFormat="1" ht="20.25" x14ac:dyDescent="0.3">
      <c r="A32" s="44"/>
      <c r="B32" s="39" t="s">
        <v>39</v>
      </c>
      <c r="C32" s="33"/>
      <c r="D32" s="33"/>
      <c r="E32" s="41">
        <f>SUM(E31)</f>
        <v>150000</v>
      </c>
      <c r="F32" s="34"/>
      <c r="G32" s="41">
        <f>SUM(G31)</f>
        <v>0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24" s="38" customFormat="1" ht="20.25" x14ac:dyDescent="0.3">
      <c r="A33" s="44"/>
      <c r="B33" s="39"/>
      <c r="C33" s="33"/>
      <c r="D33" s="33"/>
      <c r="E33" s="34"/>
      <c r="F33" s="34"/>
      <c r="G33" s="3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  <row r="34" spans="1:24" ht="15" x14ac:dyDescent="0.25">
      <c r="A34" s="44"/>
      <c r="B34" s="33" t="s">
        <v>40</v>
      </c>
      <c r="C34" s="33"/>
      <c r="D34" s="33"/>
      <c r="E34" s="34">
        <f>500000+100000</f>
        <v>600000</v>
      </c>
      <c r="F34" s="34"/>
      <c r="G34" s="3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</row>
    <row r="35" spans="1:24" s="38" customFormat="1" ht="20.25" x14ac:dyDescent="0.3">
      <c r="A35" s="44"/>
      <c r="B35" s="39" t="s">
        <v>41</v>
      </c>
      <c r="C35" s="33"/>
      <c r="D35" s="33"/>
      <c r="E35" s="41">
        <f>SUM(E34)</f>
        <v>600000</v>
      </c>
      <c r="F35" s="34"/>
      <c r="G35" s="41">
        <f>SUM(G34)</f>
        <v>0</v>
      </c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</row>
    <row r="36" spans="1:24" x14ac:dyDescent="0.2">
      <c r="B36" s="46"/>
      <c r="C36" s="46"/>
      <c r="D36" s="46"/>
      <c r="E36" s="48"/>
      <c r="F36" s="48"/>
      <c r="G36" s="48"/>
    </row>
    <row r="37" spans="1:24" ht="15" x14ac:dyDescent="0.25">
      <c r="B37" s="33" t="s">
        <v>42</v>
      </c>
      <c r="C37" s="33"/>
      <c r="D37" s="33"/>
      <c r="E37" s="34">
        <v>150000</v>
      </c>
      <c r="F37" s="34"/>
      <c r="G37" s="34"/>
    </row>
    <row r="38" spans="1:24" ht="15" x14ac:dyDescent="0.25">
      <c r="B38" s="33" t="s">
        <v>43</v>
      </c>
      <c r="C38" s="33"/>
      <c r="D38" s="33"/>
      <c r="E38" s="36">
        <v>200000</v>
      </c>
      <c r="F38" s="34"/>
      <c r="G38" s="36"/>
    </row>
    <row r="39" spans="1:24" ht="15" x14ac:dyDescent="0.25">
      <c r="B39" s="33" t="s">
        <v>44</v>
      </c>
      <c r="C39" s="33"/>
      <c r="D39" s="33"/>
      <c r="E39" s="36">
        <v>40000</v>
      </c>
      <c r="F39" s="34"/>
      <c r="G39" s="36"/>
    </row>
    <row r="40" spans="1:24" ht="15" x14ac:dyDescent="0.25">
      <c r="B40" s="33" t="s">
        <v>45</v>
      </c>
      <c r="C40" s="33"/>
      <c r="D40" s="33"/>
      <c r="E40" s="36">
        <v>150000</v>
      </c>
      <c r="F40" s="34"/>
      <c r="G40" s="36"/>
    </row>
    <row r="41" spans="1:24" ht="15" x14ac:dyDescent="0.25">
      <c r="B41" s="33" t="s">
        <v>46</v>
      </c>
      <c r="C41" s="33"/>
      <c r="D41" s="33"/>
      <c r="E41" s="36">
        <v>100000</v>
      </c>
      <c r="F41" s="34"/>
      <c r="G41" s="36"/>
    </row>
    <row r="42" spans="1:24" ht="15" x14ac:dyDescent="0.25">
      <c r="B42" s="33" t="s">
        <v>47</v>
      </c>
      <c r="C42" s="33"/>
      <c r="D42" s="33"/>
      <c r="E42" s="34">
        <f>50000</f>
        <v>50000</v>
      </c>
      <c r="F42" s="34"/>
      <c r="G42" s="34"/>
    </row>
    <row r="43" spans="1:24" s="38" customFormat="1" ht="20.25" x14ac:dyDescent="0.3">
      <c r="A43" s="33"/>
      <c r="B43" s="39" t="s">
        <v>48</v>
      </c>
      <c r="C43" s="33"/>
      <c r="D43" s="33"/>
      <c r="E43" s="41">
        <f>SUM(E37:E42)</f>
        <v>690000</v>
      </c>
      <c r="F43" s="34"/>
      <c r="G43" s="41">
        <f>SUM(G37:G42)</f>
        <v>0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 spans="1:24" x14ac:dyDescent="0.2">
      <c r="B44" s="46"/>
      <c r="C44" s="46"/>
      <c r="D44" s="46"/>
      <c r="E44" s="48"/>
      <c r="F44" s="48"/>
      <c r="G44" s="48"/>
    </row>
    <row r="45" spans="1:24" ht="15.75" thickBot="1" x14ac:dyDescent="0.3">
      <c r="B45" s="39" t="s">
        <v>49</v>
      </c>
      <c r="C45" s="33"/>
      <c r="D45" s="33"/>
      <c r="E45" s="49">
        <f>E28+E35+E43+E32</f>
        <v>2070000</v>
      </c>
      <c r="F45" s="34">
        <f>F28+F35+F43+F32</f>
        <v>0</v>
      </c>
      <c r="G45" s="49">
        <f>G28+G35+G43+G32</f>
        <v>0</v>
      </c>
    </row>
  </sheetData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>
    <oddHeader>&amp;COppgave 13.6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showGridLines="0" tabSelected="1" workbookViewId="0">
      <selection activeCell="B8" sqref="B8"/>
    </sheetView>
  </sheetViews>
  <sheetFormatPr baseColWidth="10" defaultRowHeight="15.75" x14ac:dyDescent="0.25"/>
  <cols>
    <col min="1" max="1" width="5.42578125" style="1" customWidth="1"/>
    <col min="2" max="2" width="21" style="1" bestFit="1" customWidth="1"/>
    <col min="3" max="3" width="11.42578125" style="7"/>
    <col min="4" max="16384" width="11.42578125" style="1"/>
  </cols>
  <sheetData>
    <row r="1" spans="1:10" x14ac:dyDescent="0.25">
      <c r="A1" s="56" t="s">
        <v>121</v>
      </c>
    </row>
    <row r="2" spans="1:10" x14ac:dyDescent="0.25">
      <c r="A2" s="104"/>
    </row>
    <row r="3" spans="1:10" x14ac:dyDescent="0.25">
      <c r="A3" s="104"/>
      <c r="B3" s="1" t="s">
        <v>102</v>
      </c>
      <c r="C3" s="7">
        <v>500000</v>
      </c>
    </row>
    <row r="4" spans="1:10" x14ac:dyDescent="0.25">
      <c r="A4" s="105" t="s">
        <v>103</v>
      </c>
      <c r="B4" s="1" t="s">
        <v>104</v>
      </c>
      <c r="C4" s="7">
        <v>5000000</v>
      </c>
    </row>
    <row r="5" spans="1:10" x14ac:dyDescent="0.25">
      <c r="A5" s="104" t="s">
        <v>105</v>
      </c>
      <c r="B5" s="1" t="s">
        <v>106</v>
      </c>
      <c r="C5" s="7">
        <v>580000</v>
      </c>
    </row>
    <row r="6" spans="1:10" s="2" customFormat="1" ht="20.25" x14ac:dyDescent="0.3">
      <c r="A6" s="105" t="s">
        <v>107</v>
      </c>
      <c r="B6" s="1" t="s">
        <v>2</v>
      </c>
      <c r="C6" s="106">
        <f>C3+C4-C5</f>
        <v>4920000</v>
      </c>
      <c r="D6" s="1"/>
      <c r="E6" s="1"/>
      <c r="F6" s="1"/>
      <c r="G6" s="1"/>
      <c r="H6" s="1"/>
      <c r="I6" s="1"/>
    </row>
    <row r="7" spans="1:10" x14ac:dyDescent="0.25">
      <c r="A7" s="104"/>
    </row>
    <row r="8" spans="1:10" x14ac:dyDescent="0.25">
      <c r="A8" s="104"/>
      <c r="B8" s="107" t="s">
        <v>108</v>
      </c>
    </row>
    <row r="9" spans="1:10" x14ac:dyDescent="0.25">
      <c r="A9" s="104"/>
    </row>
    <row r="10" spans="1:10" x14ac:dyDescent="0.25">
      <c r="A10" s="104"/>
      <c r="B10" s="1" t="s">
        <v>104</v>
      </c>
      <c r="C10" s="7">
        <v>5000000</v>
      </c>
    </row>
    <row r="11" spans="1:10" x14ac:dyDescent="0.25">
      <c r="A11" s="104" t="s">
        <v>105</v>
      </c>
      <c r="B11" s="1" t="s">
        <v>109</v>
      </c>
      <c r="C11" s="7">
        <v>80000</v>
      </c>
    </row>
    <row r="12" spans="1:10" s="2" customFormat="1" ht="20.25" x14ac:dyDescent="0.3">
      <c r="A12" s="105" t="s">
        <v>107</v>
      </c>
      <c r="B12" s="1" t="s">
        <v>2</v>
      </c>
      <c r="C12" s="106">
        <f>C10-C11</f>
        <v>4920000</v>
      </c>
      <c r="D12" s="1"/>
      <c r="E12" s="1"/>
      <c r="F12" s="1"/>
      <c r="G12" s="1"/>
      <c r="H12" s="1"/>
      <c r="I12" s="1"/>
      <c r="J12" s="1"/>
    </row>
    <row r="13" spans="1:10" x14ac:dyDescent="0.25">
      <c r="A13" s="104"/>
    </row>
    <row r="14" spans="1:10" x14ac:dyDescent="0.25">
      <c r="A14" s="104"/>
      <c r="B14" s="1" t="s">
        <v>110</v>
      </c>
    </row>
    <row r="15" spans="1:10" x14ac:dyDescent="0.25">
      <c r="A15" s="104"/>
    </row>
    <row r="16" spans="1:10" x14ac:dyDescent="0.25">
      <c r="A16" s="104"/>
    </row>
    <row r="17" spans="1:1" x14ac:dyDescent="0.25">
      <c r="A17" s="10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13.7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showGridLines="0" showZeros="0" workbookViewId="0"/>
  </sheetViews>
  <sheetFormatPr baseColWidth="10" defaultRowHeight="15.75" x14ac:dyDescent="0.25"/>
  <cols>
    <col min="1" max="1" width="4.5703125" style="29" customWidth="1"/>
    <col min="2" max="2" width="7" style="29" customWidth="1"/>
    <col min="3" max="3" width="23.42578125" style="29" customWidth="1"/>
    <col min="4" max="4" width="4.7109375" style="29" customWidth="1"/>
    <col min="5" max="5" width="2.28515625" style="29" customWidth="1"/>
    <col min="6" max="6" width="11.42578125" style="30"/>
    <col min="7" max="7" width="2.28515625" style="30" customWidth="1"/>
    <col min="8" max="8" width="11.42578125" style="30"/>
    <col min="9" max="16384" width="11.42578125" style="29"/>
  </cols>
  <sheetData>
    <row r="1" spans="1:14" x14ac:dyDescent="0.25">
      <c r="A1" s="103" t="s">
        <v>122</v>
      </c>
      <c r="D1" s="103"/>
    </row>
    <row r="3" spans="1:14" s="25" customFormat="1" ht="18.75" x14ac:dyDescent="0.3">
      <c r="B3" s="51" t="s">
        <v>13</v>
      </c>
      <c r="F3" s="26" t="s">
        <v>14</v>
      </c>
      <c r="G3" s="26"/>
      <c r="H3" s="26" t="s">
        <v>15</v>
      </c>
    </row>
    <row r="4" spans="1:14" s="33" customFormat="1" ht="15" x14ac:dyDescent="0.25">
      <c r="E4" s="52"/>
      <c r="F4" s="53"/>
      <c r="G4" s="53"/>
      <c r="H4" s="53"/>
    </row>
    <row r="5" spans="1:14" s="33" customFormat="1" ht="15" x14ac:dyDescent="0.25">
      <c r="B5" s="33" t="s">
        <v>0</v>
      </c>
      <c r="F5" s="35">
        <v>2676500</v>
      </c>
      <c r="G5" s="34"/>
      <c r="H5" s="35"/>
    </row>
    <row r="6" spans="1:14" s="33" customFormat="1" ht="15" x14ac:dyDescent="0.25">
      <c r="B6" s="33" t="s">
        <v>1</v>
      </c>
      <c r="F6" s="50">
        <f>332100+1850</f>
        <v>333950</v>
      </c>
      <c r="G6" s="34"/>
      <c r="H6" s="50"/>
    </row>
    <row r="7" spans="1:14" s="40" customFormat="1" ht="20.25" x14ac:dyDescent="0.3">
      <c r="A7" s="33"/>
      <c r="B7" s="33" t="s">
        <v>9</v>
      </c>
      <c r="C7" s="33"/>
      <c r="D7" s="33"/>
      <c r="E7" s="33"/>
      <c r="F7" s="41">
        <f>SUM(F5:F6)</f>
        <v>3010450</v>
      </c>
      <c r="G7" s="34"/>
      <c r="H7" s="41">
        <f>SUM(H5:H6)</f>
        <v>0</v>
      </c>
      <c r="I7" s="33"/>
      <c r="J7" s="33"/>
      <c r="K7" s="33"/>
      <c r="L7" s="33"/>
    </row>
    <row r="8" spans="1:14" s="40" customFormat="1" ht="20.25" x14ac:dyDescent="0.3">
      <c r="A8" s="33"/>
      <c r="B8" s="33"/>
      <c r="C8" s="33"/>
      <c r="D8" s="33"/>
      <c r="E8" s="33"/>
      <c r="F8" s="34"/>
      <c r="G8" s="34"/>
      <c r="H8" s="34"/>
      <c r="I8" s="33"/>
      <c r="J8" s="33"/>
      <c r="K8" s="33"/>
      <c r="L8" s="33"/>
    </row>
    <row r="9" spans="1:14" s="33" customFormat="1" ht="15" x14ac:dyDescent="0.25">
      <c r="B9" s="33" t="s">
        <v>2</v>
      </c>
      <c r="F9" s="35">
        <v>1116000</v>
      </c>
      <c r="G9" s="34"/>
      <c r="H9" s="35"/>
    </row>
    <row r="10" spans="1:14" s="33" customFormat="1" ht="15" x14ac:dyDescent="0.25">
      <c r="B10" s="33" t="s">
        <v>114</v>
      </c>
      <c r="F10" s="36">
        <f>1318200+185870</f>
        <v>1504070</v>
      </c>
      <c r="G10" s="34"/>
      <c r="H10" s="36"/>
    </row>
    <row r="11" spans="1:14" s="33" customFormat="1" ht="15" x14ac:dyDescent="0.25">
      <c r="B11" s="33" t="s">
        <v>60</v>
      </c>
      <c r="F11" s="36">
        <v>38710</v>
      </c>
      <c r="G11" s="34"/>
      <c r="H11" s="36"/>
    </row>
    <row r="12" spans="1:14" s="33" customFormat="1" ht="15" x14ac:dyDescent="0.25">
      <c r="B12" s="33" t="s">
        <v>3</v>
      </c>
      <c r="F12" s="37">
        <f>128300+25900+100200+16000</f>
        <v>270400</v>
      </c>
      <c r="G12" s="34"/>
      <c r="H12" s="37"/>
    </row>
    <row r="13" spans="1:14" s="40" customFormat="1" ht="20.25" x14ac:dyDescent="0.3">
      <c r="A13" s="33"/>
      <c r="B13" s="33" t="s">
        <v>12</v>
      </c>
      <c r="C13" s="33"/>
      <c r="D13" s="33"/>
      <c r="E13" s="33"/>
      <c r="F13" s="54">
        <f>SUM(F9:F12)</f>
        <v>2929180</v>
      </c>
      <c r="G13" s="34"/>
      <c r="H13" s="54">
        <f>SUM(H9:H12)</f>
        <v>0</v>
      </c>
      <c r="I13" s="33"/>
      <c r="J13" s="33"/>
      <c r="K13" s="33"/>
      <c r="L13" s="33"/>
      <c r="M13" s="33"/>
      <c r="N13" s="33"/>
    </row>
    <row r="14" spans="1:14" s="40" customFormat="1" ht="20.25" x14ac:dyDescent="0.3">
      <c r="A14" s="33"/>
      <c r="B14" s="32" t="s">
        <v>4</v>
      </c>
      <c r="C14" s="33"/>
      <c r="D14" s="33"/>
      <c r="E14" s="33"/>
      <c r="F14" s="41">
        <f>F7-F13</f>
        <v>81270</v>
      </c>
      <c r="G14" s="34"/>
      <c r="H14" s="41">
        <f>H7-H13</f>
        <v>0</v>
      </c>
      <c r="I14" s="33"/>
      <c r="J14" s="33"/>
      <c r="K14" s="33"/>
      <c r="L14" s="33"/>
    </row>
    <row r="15" spans="1:14" s="42" customFormat="1" ht="11.25" x14ac:dyDescent="0.2">
      <c r="F15" s="43"/>
      <c r="G15" s="43"/>
      <c r="H15" s="43"/>
    </row>
    <row r="16" spans="1:14" s="33" customFormat="1" ht="15" x14ac:dyDescent="0.25">
      <c r="B16" s="33" t="s">
        <v>50</v>
      </c>
      <c r="F16" s="34">
        <v>29470</v>
      </c>
      <c r="G16" s="34"/>
      <c r="H16" s="34"/>
    </row>
    <row r="17" spans="1:13" s="40" customFormat="1" ht="20.25" x14ac:dyDescent="0.3">
      <c r="A17" s="33"/>
      <c r="B17" s="33" t="s">
        <v>10</v>
      </c>
      <c r="C17" s="33"/>
      <c r="D17" s="33"/>
      <c r="E17" s="33"/>
      <c r="F17" s="41">
        <f>-F16</f>
        <v>-29470</v>
      </c>
      <c r="G17" s="34"/>
      <c r="H17" s="41">
        <f>SUM(H16:H16)</f>
        <v>0</v>
      </c>
      <c r="I17" s="33"/>
      <c r="J17" s="33"/>
      <c r="K17" s="33"/>
      <c r="L17" s="33"/>
      <c r="M17" s="33"/>
    </row>
    <row r="18" spans="1:13" s="46" customFormat="1" ht="8.25" x14ac:dyDescent="0.15">
      <c r="F18" s="48"/>
      <c r="G18" s="48"/>
      <c r="H18" s="48"/>
    </row>
    <row r="19" spans="1:13" s="33" customFormat="1" ht="15" x14ac:dyDescent="0.25">
      <c r="B19" s="32" t="s">
        <v>113</v>
      </c>
      <c r="F19" s="35">
        <f>F14+F17</f>
        <v>51800</v>
      </c>
      <c r="G19" s="34">
        <f>G14+G17</f>
        <v>0</v>
      </c>
      <c r="H19" s="35">
        <f>H14+H17</f>
        <v>0</v>
      </c>
    </row>
    <row r="20" spans="1:13" s="46" customFormat="1" ht="8.25" x14ac:dyDescent="0.15">
      <c r="B20" s="45"/>
      <c r="F20" s="48"/>
      <c r="G20" s="48"/>
      <c r="H20" s="48"/>
    </row>
    <row r="21" spans="1:13" s="33" customFormat="1" ht="15" x14ac:dyDescent="0.25">
      <c r="B21" s="33" t="s">
        <v>11</v>
      </c>
      <c r="F21" s="54">
        <v>11400</v>
      </c>
      <c r="G21" s="34"/>
      <c r="H21" s="54"/>
    </row>
    <row r="22" spans="1:13" s="46" customFormat="1" ht="8.25" x14ac:dyDescent="0.15">
      <c r="F22" s="48"/>
      <c r="G22" s="48"/>
      <c r="H22" s="48"/>
    </row>
    <row r="23" spans="1:13" s="46" customFormat="1" ht="8.25" x14ac:dyDescent="0.15">
      <c r="F23" s="48"/>
      <c r="G23" s="48"/>
      <c r="H23" s="48"/>
    </row>
    <row r="24" spans="1:13" s="33" customFormat="1" ht="15" x14ac:dyDescent="0.25">
      <c r="B24" s="32" t="s">
        <v>8</v>
      </c>
      <c r="F24" s="54">
        <f>F19-F21</f>
        <v>40400</v>
      </c>
      <c r="G24" s="34"/>
      <c r="H24" s="54">
        <f>SUM(H19:H21)</f>
        <v>0</v>
      </c>
      <c r="J24" s="34"/>
    </row>
    <row r="25" spans="1:13" s="33" customFormat="1" ht="15" x14ac:dyDescent="0.25">
      <c r="F25" s="34"/>
      <c r="G25" s="34"/>
      <c r="H25" s="34"/>
    </row>
    <row r="26" spans="1:13" s="33" customFormat="1" ht="15" x14ac:dyDescent="0.25">
      <c r="B26" s="39" t="s">
        <v>51</v>
      </c>
      <c r="F26" s="34"/>
      <c r="G26" s="34"/>
      <c r="H26" s="34"/>
    </row>
    <row r="27" spans="1:13" s="33" customFormat="1" ht="15" x14ac:dyDescent="0.25">
      <c r="B27" s="39" t="s">
        <v>52</v>
      </c>
      <c r="F27" s="34"/>
      <c r="G27" s="34"/>
      <c r="H27" s="34"/>
    </row>
    <row r="28" spans="1:13" s="33" customFormat="1" ht="15" x14ac:dyDescent="0.25">
      <c r="B28" s="33" t="s">
        <v>53</v>
      </c>
      <c r="F28" s="35">
        <v>20000</v>
      </c>
      <c r="G28" s="34"/>
      <c r="H28" s="35">
        <f>SUM(H26:H27)</f>
        <v>0</v>
      </c>
    </row>
    <row r="29" spans="1:13" s="33" customFormat="1" ht="15" x14ac:dyDescent="0.25">
      <c r="B29" s="33" t="s">
        <v>54</v>
      </c>
      <c r="F29" s="50">
        <v>20400</v>
      </c>
      <c r="G29" s="34"/>
      <c r="H29" s="50"/>
    </row>
    <row r="30" spans="1:13" s="40" customFormat="1" ht="20.25" x14ac:dyDescent="0.3">
      <c r="A30" s="33"/>
      <c r="B30" s="33" t="s">
        <v>55</v>
      </c>
      <c r="C30" s="33"/>
      <c r="D30" s="33"/>
      <c r="E30" s="33"/>
      <c r="F30" s="41">
        <f>SUM(F28:F29)</f>
        <v>40400</v>
      </c>
      <c r="G30" s="34"/>
      <c r="H30" s="41">
        <f>SUM(H28:H29)</f>
        <v>0</v>
      </c>
      <c r="I30" s="33"/>
      <c r="J30" s="33"/>
      <c r="K30" s="33"/>
      <c r="L30" s="33"/>
    </row>
    <row r="31" spans="1:13" s="33" customFormat="1" ht="15" x14ac:dyDescent="0.25">
      <c r="F31" s="34"/>
      <c r="G31" s="34"/>
      <c r="H31" s="34"/>
    </row>
    <row r="32" spans="1:13" s="33" customFormat="1" ht="15" x14ac:dyDescent="0.25">
      <c r="F32" s="34"/>
      <c r="G32" s="34"/>
      <c r="H32" s="34"/>
    </row>
    <row r="33" spans="6:8" s="33" customFormat="1" ht="15" x14ac:dyDescent="0.25">
      <c r="F33" s="34"/>
      <c r="G33" s="34"/>
      <c r="H33" s="34"/>
    </row>
    <row r="34" spans="6:8" s="33" customFormat="1" ht="15" x14ac:dyDescent="0.25">
      <c r="F34" s="34"/>
      <c r="G34" s="34"/>
      <c r="H34" s="34"/>
    </row>
    <row r="35" spans="6:8" s="33" customFormat="1" ht="15" x14ac:dyDescent="0.25">
      <c r="F35" s="34"/>
      <c r="G35" s="34"/>
      <c r="H35" s="34"/>
    </row>
    <row r="36" spans="6:8" s="33" customFormat="1" ht="15" x14ac:dyDescent="0.25">
      <c r="F36" s="34"/>
      <c r="G36" s="34"/>
      <c r="H36" s="34"/>
    </row>
    <row r="37" spans="6:8" s="33" customFormat="1" ht="15" x14ac:dyDescent="0.25">
      <c r="F37" s="34"/>
      <c r="G37" s="34"/>
      <c r="H37" s="34"/>
    </row>
    <row r="38" spans="6:8" s="33" customFormat="1" ht="15" x14ac:dyDescent="0.25">
      <c r="F38" s="34"/>
      <c r="G38" s="34"/>
      <c r="H38" s="34"/>
    </row>
    <row r="39" spans="6:8" s="33" customFormat="1" ht="15" x14ac:dyDescent="0.25">
      <c r="F39" s="34"/>
      <c r="G39" s="34"/>
      <c r="H39" s="34"/>
    </row>
    <row r="40" spans="6:8" s="33" customFormat="1" ht="15" x14ac:dyDescent="0.25">
      <c r="F40" s="34"/>
      <c r="G40" s="34"/>
      <c r="H40" s="34"/>
    </row>
    <row r="41" spans="6:8" s="33" customFormat="1" ht="15" x14ac:dyDescent="0.25">
      <c r="F41" s="34"/>
      <c r="G41" s="34"/>
      <c r="H41" s="34"/>
    </row>
    <row r="42" spans="6:8" s="33" customFormat="1" ht="15" x14ac:dyDescent="0.25">
      <c r="F42" s="34"/>
      <c r="G42" s="34"/>
      <c r="H42" s="34"/>
    </row>
  </sheetData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&amp;COppgave 13.8 - resultatregnskap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2"/>
  <sheetViews>
    <sheetView showGridLines="0" showZeros="0" workbookViewId="0">
      <selection activeCell="E40" sqref="E40"/>
    </sheetView>
  </sheetViews>
  <sheetFormatPr baseColWidth="10" defaultRowHeight="12.75" x14ac:dyDescent="0.2"/>
  <cols>
    <col min="1" max="1" width="4.85546875" style="24" customWidth="1"/>
    <col min="2" max="2" width="6.5703125" style="24" customWidth="1"/>
    <col min="3" max="3" width="29.42578125" style="24" customWidth="1"/>
    <col min="4" max="4" width="2.28515625" style="24" customWidth="1"/>
    <col min="5" max="5" width="11.42578125" style="24"/>
    <col min="6" max="6" width="2.28515625" style="24" customWidth="1"/>
    <col min="7" max="16384" width="11.42578125" style="24"/>
  </cols>
  <sheetData>
    <row r="1" spans="1:7" s="33" customFormat="1" ht="15" x14ac:dyDescent="0.25">
      <c r="A1" s="32" t="s">
        <v>123</v>
      </c>
    </row>
    <row r="2" spans="1:7" s="33" customFormat="1" ht="15" x14ac:dyDescent="0.25"/>
    <row r="3" spans="1:7" s="25" customFormat="1" ht="18.75" x14ac:dyDescent="0.3">
      <c r="B3" s="51" t="s">
        <v>16</v>
      </c>
      <c r="E3" s="26" t="s">
        <v>14</v>
      </c>
      <c r="F3" s="26"/>
      <c r="G3" s="26" t="s">
        <v>15</v>
      </c>
    </row>
    <row r="4" spans="1:7" s="31" customFormat="1" ht="8.25" x14ac:dyDescent="0.15">
      <c r="B4" s="46"/>
      <c r="C4" s="46"/>
      <c r="D4" s="46"/>
      <c r="E4" s="48"/>
      <c r="F4" s="48"/>
      <c r="G4" s="48"/>
    </row>
    <row r="5" spans="1:7" ht="15" x14ac:dyDescent="0.25">
      <c r="B5" s="32" t="s">
        <v>17</v>
      </c>
      <c r="C5" s="33"/>
      <c r="D5" s="33"/>
      <c r="E5" s="34"/>
      <c r="F5" s="34"/>
      <c r="G5" s="34"/>
    </row>
    <row r="6" spans="1:7" ht="15" x14ac:dyDescent="0.25">
      <c r="B6" s="32" t="s">
        <v>18</v>
      </c>
      <c r="C6" s="33"/>
      <c r="D6" s="33"/>
      <c r="E6" s="34"/>
      <c r="F6" s="34"/>
      <c r="G6" s="34"/>
    </row>
    <row r="7" spans="1:7" ht="15" x14ac:dyDescent="0.25">
      <c r="B7" s="33" t="s">
        <v>125</v>
      </c>
      <c r="C7" s="33"/>
      <c r="D7" s="33"/>
      <c r="E7" s="35">
        <v>1082840</v>
      </c>
      <c r="F7" s="34"/>
      <c r="G7" s="35"/>
    </row>
    <row r="8" spans="1:7" ht="15" x14ac:dyDescent="0.25">
      <c r="B8" s="33" t="s">
        <v>126</v>
      </c>
      <c r="C8" s="33"/>
      <c r="D8" s="33"/>
      <c r="E8" s="36">
        <v>56100</v>
      </c>
      <c r="F8" s="34"/>
      <c r="G8" s="36"/>
    </row>
    <row r="9" spans="1:7" s="38" customFormat="1" ht="20.25" x14ac:dyDescent="0.3">
      <c r="B9" s="39" t="s">
        <v>23</v>
      </c>
      <c r="C9" s="40"/>
      <c r="D9" s="40"/>
      <c r="E9" s="41">
        <f>SUM(E7:E8)</f>
        <v>1138940</v>
      </c>
      <c r="F9" s="34"/>
      <c r="G9" s="41">
        <f>SUM(G7:G8)</f>
        <v>0</v>
      </c>
    </row>
    <row r="10" spans="1:7" x14ac:dyDescent="0.2">
      <c r="B10" s="42"/>
      <c r="C10" s="42"/>
      <c r="D10" s="42"/>
      <c r="E10" s="43"/>
      <c r="F10" s="43"/>
      <c r="G10" s="43"/>
    </row>
    <row r="11" spans="1:7" ht="15" x14ac:dyDescent="0.25">
      <c r="B11" s="32" t="s">
        <v>24</v>
      </c>
      <c r="C11" s="33"/>
      <c r="D11" s="33"/>
      <c r="E11" s="34"/>
      <c r="F11" s="34"/>
      <c r="G11" s="34"/>
    </row>
    <row r="12" spans="1:7" ht="15" x14ac:dyDescent="0.25">
      <c r="B12" s="33" t="s">
        <v>25</v>
      </c>
      <c r="C12" s="33"/>
      <c r="D12" s="33"/>
      <c r="E12" s="34">
        <v>319000</v>
      </c>
      <c r="F12" s="34"/>
      <c r="G12" s="34"/>
    </row>
    <row r="13" spans="1:7" ht="15" x14ac:dyDescent="0.25">
      <c r="B13" s="33" t="s">
        <v>26</v>
      </c>
      <c r="C13" s="33"/>
      <c r="D13" s="33"/>
      <c r="E13" s="36">
        <v>102570</v>
      </c>
      <c r="F13" s="34"/>
      <c r="G13" s="36"/>
    </row>
    <row r="14" spans="1:7" ht="15" x14ac:dyDescent="0.25">
      <c r="B14" s="33" t="s">
        <v>22</v>
      </c>
      <c r="C14" s="33"/>
      <c r="D14" s="33"/>
      <c r="E14" s="36">
        <v>6600</v>
      </c>
      <c r="F14" s="34"/>
      <c r="G14" s="36"/>
    </row>
    <row r="15" spans="1:7" ht="15" x14ac:dyDescent="0.25">
      <c r="B15" s="33" t="s">
        <v>56</v>
      </c>
      <c r="C15" s="33"/>
      <c r="D15" s="33"/>
      <c r="E15" s="36">
        <v>10000</v>
      </c>
      <c r="F15" s="34"/>
      <c r="G15" s="36"/>
    </row>
    <row r="16" spans="1:7" ht="15" x14ac:dyDescent="0.25">
      <c r="B16" s="33" t="s">
        <v>124</v>
      </c>
      <c r="C16" s="33"/>
      <c r="D16" s="33"/>
      <c r="E16" s="34">
        <v>62600</v>
      </c>
      <c r="F16" s="34"/>
      <c r="G16" s="34"/>
    </row>
    <row r="17" spans="1:18" s="38" customFormat="1" ht="20.25" x14ac:dyDescent="0.3">
      <c r="A17" s="44"/>
      <c r="B17" s="39" t="s">
        <v>30</v>
      </c>
      <c r="C17" s="33"/>
      <c r="D17" s="33"/>
      <c r="E17" s="41">
        <f>SUM(E12:E16)</f>
        <v>500770</v>
      </c>
      <c r="F17" s="34"/>
      <c r="G17" s="41">
        <f>SUM(G12:G16)</f>
        <v>0</v>
      </c>
      <c r="H17" s="44"/>
      <c r="I17" s="44"/>
      <c r="J17" s="44"/>
      <c r="K17" s="44"/>
      <c r="L17" s="44"/>
      <c r="M17" s="44"/>
    </row>
    <row r="18" spans="1:18" x14ac:dyDescent="0.2">
      <c r="B18" s="45"/>
      <c r="C18" s="46"/>
      <c r="D18" s="46"/>
      <c r="E18" s="47"/>
      <c r="F18" s="48"/>
      <c r="G18" s="47"/>
    </row>
    <row r="19" spans="1:18" ht="15.75" thickBot="1" x14ac:dyDescent="0.3">
      <c r="B19" s="39" t="s">
        <v>31</v>
      </c>
      <c r="C19" s="33"/>
      <c r="D19" s="33"/>
      <c r="E19" s="49">
        <f>E9+E17</f>
        <v>1639710</v>
      </c>
      <c r="F19" s="34"/>
      <c r="G19" s="49">
        <f>G9+G17</f>
        <v>0</v>
      </c>
    </row>
    <row r="20" spans="1:18" ht="15" x14ac:dyDescent="0.25">
      <c r="B20" s="33"/>
      <c r="C20" s="33"/>
      <c r="D20" s="33"/>
      <c r="E20" s="34"/>
      <c r="F20" s="34"/>
      <c r="G20" s="34"/>
    </row>
    <row r="21" spans="1:18" ht="15" x14ac:dyDescent="0.25">
      <c r="B21" s="32" t="s">
        <v>32</v>
      </c>
      <c r="C21" s="33"/>
      <c r="D21" s="33"/>
      <c r="E21" s="34"/>
      <c r="F21" s="34"/>
      <c r="G21" s="34"/>
    </row>
    <row r="22" spans="1:18" ht="15" x14ac:dyDescent="0.25">
      <c r="B22" s="32" t="s">
        <v>33</v>
      </c>
      <c r="C22" s="33"/>
      <c r="D22" s="33"/>
      <c r="E22" s="34"/>
      <c r="F22" s="34"/>
      <c r="G22" s="34"/>
    </row>
    <row r="23" spans="1:18" ht="15" x14ac:dyDescent="0.25">
      <c r="B23" s="33" t="s">
        <v>34</v>
      </c>
      <c r="C23" s="33"/>
      <c r="D23" s="33"/>
      <c r="E23" s="35">
        <v>250000</v>
      </c>
      <c r="F23" s="34"/>
      <c r="G23" s="35"/>
    </row>
    <row r="24" spans="1:18" ht="15" x14ac:dyDescent="0.25">
      <c r="B24" s="33" t="s">
        <v>35</v>
      </c>
      <c r="C24" s="33"/>
      <c r="D24" s="33"/>
      <c r="E24" s="50">
        <v>286690</v>
      </c>
      <c r="F24" s="34"/>
      <c r="G24" s="50"/>
    </row>
    <row r="25" spans="1:18" s="38" customFormat="1" ht="20.25" x14ac:dyDescent="0.3">
      <c r="A25" s="44"/>
      <c r="B25" s="39" t="s">
        <v>36</v>
      </c>
      <c r="C25" s="33"/>
      <c r="D25" s="33"/>
      <c r="E25" s="41">
        <f>SUM(E23:E24)</f>
        <v>536690</v>
      </c>
      <c r="F25" s="34"/>
      <c r="G25" s="41">
        <f>SUM(G23:G24)</f>
        <v>0</v>
      </c>
      <c r="H25" s="44"/>
      <c r="I25" s="44"/>
      <c r="J25" s="44"/>
      <c r="K25" s="44"/>
      <c r="L25" s="44"/>
      <c r="M25" s="44"/>
      <c r="N25" s="44"/>
    </row>
    <row r="26" spans="1:18" x14ac:dyDescent="0.2">
      <c r="B26" s="46"/>
      <c r="C26" s="46"/>
      <c r="D26" s="46"/>
      <c r="E26" s="48"/>
      <c r="F26" s="48"/>
      <c r="G26" s="48"/>
      <c r="K26" s="55"/>
    </row>
    <row r="27" spans="1:18" ht="15" x14ac:dyDescent="0.25">
      <c r="B27" s="32" t="s">
        <v>37</v>
      </c>
      <c r="C27" s="33"/>
      <c r="D27" s="33"/>
      <c r="E27" s="34"/>
      <c r="F27" s="34"/>
      <c r="G27" s="34"/>
    </row>
    <row r="28" spans="1:18" ht="15" x14ac:dyDescent="0.25">
      <c r="B28" s="33" t="s">
        <v>38</v>
      </c>
      <c r="C28" s="33"/>
      <c r="D28" s="33"/>
      <c r="E28" s="35">
        <v>14000</v>
      </c>
      <c r="F28" s="34"/>
      <c r="G28" s="35"/>
    </row>
    <row r="29" spans="1:18" s="38" customFormat="1" ht="20.25" x14ac:dyDescent="0.3">
      <c r="A29" s="44"/>
      <c r="B29" s="39" t="s">
        <v>39</v>
      </c>
      <c r="C29" s="33"/>
      <c r="D29" s="33"/>
      <c r="E29" s="41">
        <f>SUM(E28)</f>
        <v>14000</v>
      </c>
      <c r="F29" s="34"/>
      <c r="G29" s="41">
        <f>SUM(G28)</f>
        <v>0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18" s="38" customFormat="1" ht="20.25" x14ac:dyDescent="0.3">
      <c r="A30" s="44"/>
      <c r="B30" s="39"/>
      <c r="C30" s="33"/>
      <c r="D30" s="33"/>
      <c r="E30" s="34"/>
      <c r="F30" s="34"/>
      <c r="G30" s="3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18" ht="15" x14ac:dyDescent="0.25">
      <c r="A31" s="44"/>
      <c r="B31" s="33" t="s">
        <v>40</v>
      </c>
      <c r="C31" s="33"/>
      <c r="D31" s="33"/>
      <c r="E31" s="34">
        <v>556000</v>
      </c>
      <c r="F31" s="34"/>
      <c r="G31" s="3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18" s="38" customFormat="1" ht="20.25" x14ac:dyDescent="0.3">
      <c r="A32" s="44"/>
      <c r="B32" s="39" t="s">
        <v>41</v>
      </c>
      <c r="C32" s="33"/>
      <c r="D32" s="33"/>
      <c r="E32" s="41">
        <f>SUM(E31)</f>
        <v>556000</v>
      </c>
      <c r="F32" s="34"/>
      <c r="G32" s="41">
        <f>SUM(G31)</f>
        <v>0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24" x14ac:dyDescent="0.2">
      <c r="B33" s="46"/>
      <c r="C33" s="46"/>
      <c r="D33" s="46"/>
      <c r="E33" s="48"/>
      <c r="F33" s="48"/>
      <c r="G33" s="48"/>
    </row>
    <row r="34" spans="1:24" ht="15" x14ac:dyDescent="0.25">
      <c r="B34" s="33" t="s">
        <v>42</v>
      </c>
      <c r="C34" s="33"/>
      <c r="D34" s="33"/>
      <c r="E34" s="34">
        <v>70900</v>
      </c>
      <c r="F34" s="34"/>
      <c r="G34" s="34"/>
    </row>
    <row r="35" spans="1:24" ht="15" x14ac:dyDescent="0.25">
      <c r="B35" s="33" t="s">
        <v>43</v>
      </c>
      <c r="C35" s="33"/>
      <c r="D35" s="33"/>
      <c r="E35" s="36">
        <v>144600</v>
      </c>
      <c r="F35" s="34"/>
      <c r="G35" s="36"/>
    </row>
    <row r="36" spans="1:24" ht="15" x14ac:dyDescent="0.25">
      <c r="B36" s="33" t="s">
        <v>44</v>
      </c>
      <c r="C36" s="33"/>
      <c r="D36" s="33"/>
      <c r="E36" s="36">
        <v>13000</v>
      </c>
      <c r="F36" s="34"/>
      <c r="G36" s="36"/>
    </row>
    <row r="37" spans="1:24" ht="15" x14ac:dyDescent="0.25">
      <c r="B37" s="33" t="s">
        <v>45</v>
      </c>
      <c r="C37" s="33"/>
      <c r="D37" s="33"/>
      <c r="E37" s="36">
        <f>49700+30000+43900</f>
        <v>123600</v>
      </c>
      <c r="F37" s="34"/>
      <c r="G37" s="36"/>
    </row>
    <row r="38" spans="1:24" ht="15" x14ac:dyDescent="0.25">
      <c r="B38" s="33" t="s">
        <v>46</v>
      </c>
      <c r="C38" s="33"/>
      <c r="D38" s="33"/>
      <c r="E38" s="36">
        <v>20000</v>
      </c>
      <c r="F38" s="34"/>
      <c r="G38" s="36"/>
    </row>
    <row r="39" spans="1:24" ht="15" x14ac:dyDescent="0.25">
      <c r="B39" s="33" t="s">
        <v>47</v>
      </c>
      <c r="C39" s="33"/>
      <c r="D39" s="33"/>
      <c r="E39" s="34">
        <f>140000+1920+15000+4000</f>
        <v>160920</v>
      </c>
      <c r="F39" s="34"/>
      <c r="G39" s="34"/>
    </row>
    <row r="40" spans="1:24" s="38" customFormat="1" ht="20.25" x14ac:dyDescent="0.3">
      <c r="A40" s="33"/>
      <c r="B40" s="39" t="s">
        <v>48</v>
      </c>
      <c r="C40" s="33"/>
      <c r="D40" s="33"/>
      <c r="E40" s="41">
        <f>SUM(E34:E39)</f>
        <v>533020</v>
      </c>
      <c r="F40" s="34"/>
      <c r="G40" s="41">
        <f>SUM(G34:G39)</f>
        <v>0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</row>
    <row r="41" spans="1:24" x14ac:dyDescent="0.2">
      <c r="B41" s="46"/>
      <c r="C41" s="46"/>
      <c r="D41" s="46"/>
      <c r="E41" s="48"/>
      <c r="F41" s="48"/>
      <c r="G41" s="48"/>
    </row>
    <row r="42" spans="1:24" ht="15.75" thickBot="1" x14ac:dyDescent="0.3">
      <c r="B42" s="39" t="s">
        <v>49</v>
      </c>
      <c r="C42" s="33"/>
      <c r="D42" s="33"/>
      <c r="E42" s="49">
        <f>E25+E32+E40+E29</f>
        <v>1639710</v>
      </c>
      <c r="F42" s="34">
        <f>F25+F32+F40+F29</f>
        <v>0</v>
      </c>
      <c r="G42" s="49">
        <f>G25+G32+G40+G29</f>
        <v>0</v>
      </c>
    </row>
  </sheetData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>
    <oddHeader>&amp;COppgave 13.8 - balanse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13.1 til 13.4</vt:lpstr>
      <vt:lpstr>Oppgave 13.5</vt:lpstr>
      <vt:lpstr>Oppgave 13.6</vt:lpstr>
      <vt:lpstr>Oppgave 13.7</vt:lpstr>
      <vt:lpstr>Oppgave 13.8 Resultat</vt:lpstr>
      <vt:lpstr>Oppgave 13.8 Balanse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2009-08-16T08:33:57Z</cp:lastPrinted>
  <dcterms:created xsi:type="dcterms:W3CDTF">1997-01-16T18:32:43Z</dcterms:created>
  <dcterms:modified xsi:type="dcterms:W3CDTF">2024-08-14T14:08:46Z</dcterms:modified>
</cp:coreProperties>
</file>