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8_{8942662E-3C2B-428C-BC2E-58EC0D02ABF3}" xr6:coauthVersionLast="47" xr6:coauthVersionMax="47" xr10:uidLastSave="{00000000-0000-0000-0000-000000000000}"/>
  <bookViews>
    <workbookView xWindow="-120" yWindow="-120" windowWidth="38640" windowHeight="21120" activeTab="3" xr2:uid="{00000000-000D-0000-FFFF-FFFF00000000}"/>
  </bookViews>
  <sheets>
    <sheet name="Oppgave 1" sheetId="4" r:id="rId1"/>
    <sheet name="Oppgave 2" sheetId="5" r:id="rId2"/>
    <sheet name="Oppgave 3" sheetId="6" r:id="rId3"/>
    <sheet name="Oppgave 4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D31" i="5"/>
  <c r="B32" i="5"/>
  <c r="B31" i="5"/>
  <c r="B33" i="5"/>
  <c r="D29" i="5"/>
  <c r="C29" i="5"/>
  <c r="D28" i="5"/>
  <c r="C28" i="5"/>
  <c r="D27" i="5"/>
  <c r="D33" i="5" s="1"/>
  <c r="C27" i="5"/>
  <c r="C33" i="5" s="1"/>
  <c r="B22" i="5"/>
  <c r="L19" i="5"/>
  <c r="K19" i="5"/>
  <c r="J19" i="5"/>
  <c r="I19" i="5"/>
  <c r="H19" i="5"/>
  <c r="G19" i="5"/>
  <c r="F19" i="5"/>
  <c r="E19" i="5"/>
  <c r="D19" i="5"/>
  <c r="C19" i="5"/>
  <c r="L18" i="5"/>
  <c r="K18" i="5"/>
  <c r="J18" i="5"/>
  <c r="I18" i="5"/>
  <c r="H18" i="5"/>
  <c r="G18" i="5"/>
  <c r="F18" i="5"/>
  <c r="E18" i="5"/>
  <c r="D18" i="5"/>
  <c r="C18" i="5"/>
  <c r="L17" i="5"/>
  <c r="K17" i="5"/>
  <c r="K23" i="5" s="1"/>
  <c r="J17" i="5"/>
  <c r="I17" i="5"/>
  <c r="I23" i="5" s="1"/>
  <c r="H17" i="5"/>
  <c r="H23" i="5" s="1"/>
  <c r="G17" i="5"/>
  <c r="G23" i="5" s="1"/>
  <c r="F17" i="5"/>
  <c r="E17" i="5"/>
  <c r="E23" i="5" s="1"/>
  <c r="D17" i="5"/>
  <c r="D23" i="5" s="1"/>
  <c r="C17" i="5"/>
  <c r="C23" i="5" s="1"/>
  <c r="B11" i="5"/>
  <c r="B21" i="5" s="1"/>
  <c r="L21" i="5" s="1"/>
  <c r="B7" i="5"/>
  <c r="L23" i="5" l="1"/>
  <c r="F23" i="5"/>
  <c r="J23" i="5"/>
  <c r="B23" i="5"/>
  <c r="G12" i="6" l="1"/>
  <c r="G13" i="6" s="1"/>
  <c r="G17" i="6" s="1"/>
  <c r="F12" i="6"/>
  <c r="E12" i="6"/>
  <c r="D12" i="6"/>
  <c r="C12" i="6"/>
  <c r="C13" i="6" s="1"/>
  <c r="C17" i="6" s="1"/>
  <c r="C25" i="4"/>
  <c r="F24" i="4"/>
  <c r="E24" i="4"/>
  <c r="D24" i="4"/>
  <c r="C24" i="4"/>
  <c r="A22" i="4"/>
  <c r="B18" i="4"/>
  <c r="F15" i="4"/>
  <c r="E15" i="4"/>
  <c r="D15" i="4"/>
  <c r="C15" i="4"/>
  <c r="F14" i="4"/>
  <c r="F17" i="4" s="1"/>
  <c r="E14" i="4"/>
  <c r="E17" i="4" s="1"/>
  <c r="D14" i="4"/>
  <c r="C14" i="4"/>
  <c r="B17" i="4" s="1"/>
  <c r="B19" i="4" s="1"/>
  <c r="B22" i="4" s="1"/>
  <c r="B26" i="4" s="1"/>
  <c r="B9" i="4"/>
  <c r="C16" i="4" s="1"/>
  <c r="D25" i="4" l="1"/>
  <c r="E25" i="4" s="1"/>
  <c r="F25" i="4" s="1"/>
  <c r="D18" i="6"/>
  <c r="D13" i="6"/>
  <c r="E18" i="6"/>
  <c r="E13" i="6"/>
  <c r="E17" i="6" s="1"/>
  <c r="D17" i="6"/>
  <c r="D20" i="6" s="1"/>
  <c r="B18" i="6"/>
  <c r="B20" i="6" s="1"/>
  <c r="F18" i="6"/>
  <c r="F13" i="6"/>
  <c r="F17" i="6" s="1"/>
  <c r="C18" i="6"/>
  <c r="C20" i="6" s="1"/>
  <c r="G18" i="6"/>
  <c r="G20" i="6" s="1"/>
  <c r="E16" i="4"/>
  <c r="E19" i="4" s="1"/>
  <c r="E22" i="4" s="1"/>
  <c r="D16" i="4"/>
  <c r="C17" i="4"/>
  <c r="C19" i="4" s="1"/>
  <c r="C22" i="4" s="1"/>
  <c r="C26" i="4" s="1"/>
  <c r="D17" i="4"/>
  <c r="F16" i="4"/>
  <c r="F19" i="4" s="1"/>
  <c r="F22" i="4" s="1"/>
  <c r="E20" i="6" l="1"/>
  <c r="F20" i="6"/>
  <c r="F26" i="4"/>
  <c r="E26" i="4"/>
  <c r="D19" i="4"/>
  <c r="D22" i="4" s="1"/>
  <c r="D26" i="4" s="1"/>
  <c r="E55" i="3" l="1"/>
  <c r="D55" i="3"/>
  <c r="C55" i="3"/>
  <c r="B55" i="3"/>
  <c r="A54" i="3"/>
  <c r="A48" i="3"/>
  <c r="D45" i="3"/>
  <c r="D49" i="3" s="1"/>
  <c r="E44" i="3"/>
  <c r="E45" i="3" s="1"/>
  <c r="E49" i="3" s="1"/>
  <c r="C43" i="3"/>
  <c r="C45" i="3" s="1"/>
  <c r="C49" i="3" s="1"/>
  <c r="B43" i="3"/>
  <c r="B45" i="3" s="1"/>
  <c r="B49" i="3" s="1"/>
  <c r="E38" i="3"/>
  <c r="D38" i="3"/>
  <c r="C38" i="3"/>
  <c r="A37" i="3"/>
  <c r="E33" i="3"/>
  <c r="D33" i="3"/>
  <c r="C33" i="3"/>
  <c r="B33" i="3"/>
  <c r="E28" i="3"/>
  <c r="D28" i="3"/>
  <c r="C28" i="3"/>
  <c r="B28" i="3"/>
  <c r="E19" i="3"/>
  <c r="E32" i="3" s="1"/>
  <c r="C19" i="3"/>
  <c r="C32" i="3" s="1"/>
  <c r="C34" i="3" s="1"/>
  <c r="B19" i="3"/>
  <c r="B32" i="3" s="1"/>
  <c r="B34" i="3" s="1"/>
  <c r="D16" i="3"/>
  <c r="D19" i="3" s="1"/>
  <c r="D32" i="3" s="1"/>
  <c r="D34" i="3" s="1"/>
  <c r="E39" i="3" s="1"/>
  <c r="C14" i="3"/>
  <c r="C21" i="3" s="1"/>
  <c r="B14" i="3"/>
  <c r="B21" i="3" s="1"/>
  <c r="E12" i="3"/>
  <c r="E14" i="3" s="1"/>
  <c r="E21" i="3" s="1"/>
  <c r="D12" i="3"/>
  <c r="D14" i="3" s="1"/>
  <c r="D21" i="3" s="1"/>
  <c r="E6" i="3"/>
  <c r="E56" i="3" s="1"/>
  <c r="D6" i="3"/>
  <c r="D56" i="3" s="1"/>
  <c r="C6" i="3"/>
  <c r="E5" i="3"/>
  <c r="E37" i="3" s="1"/>
  <c r="D5" i="3"/>
  <c r="D37" i="3" s="1"/>
  <c r="C5" i="3"/>
  <c r="C37" i="3" s="1"/>
  <c r="D8" i="3" l="1"/>
  <c r="E8" i="3"/>
  <c r="C39" i="3"/>
  <c r="C40" i="3" s="1"/>
  <c r="C48" i="3" s="1"/>
  <c r="C50" i="3" s="1"/>
  <c r="C54" i="3" s="1"/>
  <c r="B39" i="3"/>
  <c r="B40" i="3" s="1"/>
  <c r="B48" i="3" s="1"/>
  <c r="B50" i="3" s="1"/>
  <c r="C56" i="3"/>
  <c r="D39" i="3"/>
  <c r="D40" i="3"/>
  <c r="D48" i="3" s="1"/>
  <c r="D50" i="3" s="1"/>
  <c r="D54" i="3" s="1"/>
  <c r="D57" i="3" s="1"/>
  <c r="E40" i="3"/>
  <c r="E48" i="3" s="1"/>
  <c r="E50" i="3" s="1"/>
  <c r="E54" i="3" s="1"/>
  <c r="E57" i="3" s="1"/>
  <c r="C8" i="3"/>
  <c r="C57" i="3" l="1"/>
  <c r="B54" i="3"/>
  <c r="B57" i="3" s="1"/>
</calcChain>
</file>

<file path=xl/sharedStrings.xml><?xml version="1.0" encoding="utf-8"?>
<sst xmlns="http://schemas.openxmlformats.org/spreadsheetml/2006/main" count="107" uniqueCount="70">
  <si>
    <t>Pris</t>
  </si>
  <si>
    <t>VEK</t>
  </si>
  <si>
    <t>Volum år 1</t>
  </si>
  <si>
    <t>Volum år 2</t>
  </si>
  <si>
    <t>Volum år 3</t>
  </si>
  <si>
    <t>Volum år 4</t>
  </si>
  <si>
    <t>Arbeidskapital</t>
  </si>
  <si>
    <t>FK sum</t>
  </si>
  <si>
    <t>Avskrivning</t>
  </si>
  <si>
    <t>Rente</t>
  </si>
  <si>
    <t>Anlegg</t>
  </si>
  <si>
    <t>År</t>
  </si>
  <si>
    <t>Omsetning</t>
  </si>
  <si>
    <t>Variable kostnader</t>
  </si>
  <si>
    <t>Betalbare faste kostnader</t>
  </si>
  <si>
    <t>Anleggsmidler</t>
  </si>
  <si>
    <t>Prosjektets kontantstrøm</t>
  </si>
  <si>
    <t>Utbetalt lån</t>
  </si>
  <si>
    <t>Låneavdrag</t>
  </si>
  <si>
    <t>Renter</t>
  </si>
  <si>
    <t>Kontantstrøm til egenkapitalen</t>
  </si>
  <si>
    <t>Vareforbruk</t>
  </si>
  <si>
    <t>Lønn</t>
  </si>
  <si>
    <t>Avskrivninger</t>
  </si>
  <si>
    <t>Husleie og andre betalbare faste kostnader</t>
  </si>
  <si>
    <t>Rentekostnader</t>
  </si>
  <si>
    <t>Resultat</t>
  </si>
  <si>
    <t>Varelager</t>
  </si>
  <si>
    <t>Kundefordringer</t>
  </si>
  <si>
    <t>Økt omsetning</t>
  </si>
  <si>
    <t>Økte varekostnader</t>
  </si>
  <si>
    <t>Økt lønn</t>
  </si>
  <si>
    <t>Økt husleie</t>
  </si>
  <si>
    <t>Beregningsgrunnlag</t>
  </si>
  <si>
    <t>Salgspris</t>
  </si>
  <si>
    <t>Dekningsgrad</t>
  </si>
  <si>
    <t>Volum 1</t>
  </si>
  <si>
    <t xml:space="preserve">Volum 2 </t>
  </si>
  <si>
    <t>Volum 3</t>
  </si>
  <si>
    <t>Volum 4</t>
  </si>
  <si>
    <t>Volum 5</t>
  </si>
  <si>
    <t>Salgsinntekter</t>
  </si>
  <si>
    <t>Tapt leie</t>
  </si>
  <si>
    <t>Tapt DB eksisterende produkt</t>
  </si>
  <si>
    <t>Lønnsøkning</t>
  </si>
  <si>
    <t>Kontantstrøm fra driften</t>
  </si>
  <si>
    <t>Kontantstrøm prosjekt</t>
  </si>
  <si>
    <t>Driftsinntekter</t>
  </si>
  <si>
    <t>Betalbare driftskostnader</t>
  </si>
  <si>
    <t>Driftsresultat før salg anleggsmidler</t>
  </si>
  <si>
    <t>Salgsevinst anleggsmidler</t>
  </si>
  <si>
    <t>Anleggsmidler (brutto)</t>
  </si>
  <si>
    <t>Akkumulerte avskrivninger</t>
  </si>
  <si>
    <t>Netto anleggsmidler</t>
  </si>
  <si>
    <t>Kontanter</t>
  </si>
  <si>
    <t>Varelagre</t>
  </si>
  <si>
    <t>Sum omløpsmidler</t>
  </si>
  <si>
    <t>Sum eiendeler</t>
  </si>
  <si>
    <t>Leverandørgjeld</t>
  </si>
  <si>
    <t>Langsiktig gjeld</t>
  </si>
  <si>
    <t>Egenkapital</t>
  </si>
  <si>
    <t>Sum gjeld og egenkapital</t>
  </si>
  <si>
    <t>Omløpsmidler</t>
  </si>
  <si>
    <t>Kortsiktig gjeld</t>
  </si>
  <si>
    <t>Kontantstrøm drift</t>
  </si>
  <si>
    <t>Kjøp av anleggsmidler</t>
  </si>
  <si>
    <t>Salg av anleggsmidler</t>
  </si>
  <si>
    <t>Kontantstrøm anleggsmidler</t>
  </si>
  <si>
    <t>Lån og avdrag</t>
  </si>
  <si>
    <t>1 til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</si>
</sst>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9" fontId="0" fillId="0" borderId="0" xfId="0" applyNumberFormat="1"/>
    <xf numFmtId="1" fontId="0" fillId="0" borderId="0" xfId="0" applyNumberFormat="1"/>
    <xf numFmtId="0" fontId="0" fillId="3" borderId="2" xfId="0" applyFill="1" applyBorder="1"/>
    <xf numFmtId="3" fontId="0" fillId="3" borderId="2" xfId="0" applyNumberForma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0" xfId="0" applyFill="1"/>
    <xf numFmtId="3" fontId="0" fillId="3" borderId="0" xfId="0" applyNumberFormat="1" applyFill="1"/>
    <xf numFmtId="0" fontId="0" fillId="0" borderId="3" xfId="0" applyBorder="1"/>
    <xf numFmtId="0" fontId="0" fillId="0" borderId="4" xfId="0" applyBorder="1"/>
    <xf numFmtId="3" fontId="0" fillId="0" borderId="4" xfId="0" applyNumberFormat="1" applyBorder="1"/>
    <xf numFmtId="0" fontId="0" fillId="0" borderId="5" xfId="0" applyBorder="1"/>
    <xf numFmtId="3" fontId="0" fillId="0" borderId="5" xfId="0" applyNumberFormat="1" applyBorder="1"/>
    <xf numFmtId="0" fontId="0" fillId="5" borderId="6" xfId="0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165" fontId="0" fillId="0" borderId="4" xfId="1" applyNumberFormat="1" applyFont="1" applyBorder="1"/>
    <xf numFmtId="165" fontId="0" fillId="0" borderId="4" xfId="1" applyNumberFormat="1" applyFont="1" applyFill="1" applyBorder="1"/>
    <xf numFmtId="165" fontId="0" fillId="0" borderId="5" xfId="1" applyNumberFormat="1" applyFont="1" applyBorder="1"/>
    <xf numFmtId="165" fontId="0" fillId="0" borderId="5" xfId="1" applyNumberFormat="1" applyFont="1" applyFill="1" applyBorder="1"/>
    <xf numFmtId="0" fontId="0" fillId="4" borderId="5" xfId="0" applyFill="1" applyBorder="1"/>
    <xf numFmtId="165" fontId="0" fillId="4" borderId="5" xfId="0" applyNumberFormat="1" applyFill="1" applyBorder="1"/>
    <xf numFmtId="165" fontId="0" fillId="4" borderId="5" xfId="1" applyNumberFormat="1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5" borderId="3" xfId="0" applyFill="1" applyBorder="1"/>
    <xf numFmtId="0" fontId="0" fillId="5" borderId="4" xfId="0" applyFill="1" applyBorder="1"/>
    <xf numFmtId="3" fontId="0" fillId="5" borderId="4" xfId="0" applyNumberFormat="1" applyFill="1" applyBorder="1"/>
    <xf numFmtId="9" fontId="0" fillId="5" borderId="4" xfId="2" applyFont="1" applyFill="1" applyBorder="1"/>
    <xf numFmtId="3" fontId="0" fillId="5" borderId="5" xfId="0" applyNumberFormat="1" applyFill="1" applyBorder="1"/>
    <xf numFmtId="165" fontId="0" fillId="5" borderId="4" xfId="1" applyNumberFormat="1" applyFont="1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3" fontId="0" fillId="5" borderId="3" xfId="0" applyNumberFormat="1" applyFill="1" applyBorder="1"/>
    <xf numFmtId="9" fontId="0" fillId="5" borderId="4" xfId="0" applyNumberFormat="1" applyFill="1" applyBorder="1"/>
    <xf numFmtId="9" fontId="0" fillId="5" borderId="5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0" fontId="0" fillId="4" borderId="3" xfId="0" applyFill="1" applyBorder="1"/>
    <xf numFmtId="0" fontId="0" fillId="4" borderId="4" xfId="0" applyFill="1" applyBorder="1"/>
    <xf numFmtId="3" fontId="0" fillId="2" borderId="6" xfId="0" applyNumberFormat="1" applyFill="1" applyBorder="1"/>
    <xf numFmtId="0" fontId="0" fillId="6" borderId="0" xfId="0" applyFill="1"/>
    <xf numFmtId="9" fontId="0" fillId="6" borderId="0" xfId="0" applyNumberFormat="1" applyFill="1" applyAlignment="1">
      <alignment horizontal="center"/>
    </xf>
    <xf numFmtId="0" fontId="0" fillId="6" borderId="6" xfId="0" applyFill="1" applyBorder="1"/>
    <xf numFmtId="3" fontId="0" fillId="6" borderId="6" xfId="0" applyNumberFormat="1" applyFill="1" applyBorder="1"/>
    <xf numFmtId="165" fontId="0" fillId="3" borderId="6" xfId="1" applyNumberFormat="1" applyFont="1" applyFill="1" applyBorder="1"/>
    <xf numFmtId="165" fontId="0" fillId="0" borderId="3" xfId="1" applyNumberFormat="1" applyFont="1" applyBorder="1"/>
    <xf numFmtId="166" fontId="0" fillId="3" borderId="6" xfId="1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>
      <selection activeCell="K13" sqref="K13"/>
    </sheetView>
  </sheetViews>
  <sheetFormatPr baseColWidth="10" defaultColWidth="9.140625" defaultRowHeight="15" x14ac:dyDescent="0.25"/>
  <cols>
    <col min="1" max="1" width="29.140625" bestFit="1" customWidth="1"/>
    <col min="2" max="2" width="10.85546875" bestFit="1" customWidth="1"/>
  </cols>
  <sheetData>
    <row r="1" spans="1:6" x14ac:dyDescent="0.25">
      <c r="A1" s="28" t="s">
        <v>0</v>
      </c>
      <c r="B1" s="31">
        <v>700</v>
      </c>
    </row>
    <row r="2" spans="1:6" x14ac:dyDescent="0.25">
      <c r="A2" s="29" t="s">
        <v>1</v>
      </c>
      <c r="B2" s="32">
        <v>100</v>
      </c>
    </row>
    <row r="3" spans="1:6" x14ac:dyDescent="0.25">
      <c r="A3" s="29" t="s">
        <v>2</v>
      </c>
      <c r="B3" s="33">
        <v>1000</v>
      </c>
    </row>
    <row r="4" spans="1:6" x14ac:dyDescent="0.25">
      <c r="A4" s="29" t="s">
        <v>3</v>
      </c>
      <c r="B4" s="33">
        <v>1200</v>
      </c>
    </row>
    <row r="5" spans="1:6" x14ac:dyDescent="0.25">
      <c r="A5" s="29" t="s">
        <v>4</v>
      </c>
      <c r="B5" s="33">
        <v>1000</v>
      </c>
    </row>
    <row r="6" spans="1:6" x14ac:dyDescent="0.25">
      <c r="A6" s="29" t="s">
        <v>5</v>
      </c>
      <c r="B6" s="33">
        <v>800</v>
      </c>
    </row>
    <row r="7" spans="1:6" x14ac:dyDescent="0.25">
      <c r="A7" s="29" t="s">
        <v>6</v>
      </c>
      <c r="B7" s="34">
        <v>0.2</v>
      </c>
    </row>
    <row r="8" spans="1:6" x14ac:dyDescent="0.25">
      <c r="A8" s="29" t="s">
        <v>7</v>
      </c>
      <c r="B8" s="36">
        <v>500000</v>
      </c>
    </row>
    <row r="9" spans="1:6" x14ac:dyDescent="0.25">
      <c r="A9" s="29" t="s">
        <v>8</v>
      </c>
      <c r="B9" s="36">
        <f>B11/4</f>
        <v>250000</v>
      </c>
    </row>
    <row r="10" spans="1:6" x14ac:dyDescent="0.25">
      <c r="A10" s="29" t="s">
        <v>9</v>
      </c>
      <c r="B10" s="34">
        <v>0.05</v>
      </c>
    </row>
    <row r="11" spans="1:6" x14ac:dyDescent="0.25">
      <c r="A11" s="30" t="s">
        <v>10</v>
      </c>
      <c r="B11" s="35">
        <v>1000000</v>
      </c>
    </row>
    <row r="13" spans="1:6" x14ac:dyDescent="0.25">
      <c r="A13" s="19" t="s">
        <v>11</v>
      </c>
      <c r="B13" s="20">
        <v>0</v>
      </c>
      <c r="C13" s="20">
        <v>1</v>
      </c>
      <c r="D13" s="20">
        <v>2</v>
      </c>
      <c r="E13" s="20">
        <v>3</v>
      </c>
      <c r="F13" s="20">
        <v>4</v>
      </c>
    </row>
    <row r="14" spans="1:6" x14ac:dyDescent="0.25">
      <c r="A14" s="15" t="s">
        <v>12</v>
      </c>
      <c r="B14" s="21"/>
      <c r="C14" s="21">
        <f>B1*B3</f>
        <v>700000</v>
      </c>
      <c r="D14" s="22">
        <f>B1*B4</f>
        <v>840000</v>
      </c>
      <c r="E14" s="21">
        <f>B1*B5</f>
        <v>700000</v>
      </c>
      <c r="F14" s="21">
        <f>B1*B6</f>
        <v>560000</v>
      </c>
    </row>
    <row r="15" spans="1:6" x14ac:dyDescent="0.25">
      <c r="A15" s="15" t="s">
        <v>13</v>
      </c>
      <c r="B15" s="21"/>
      <c r="C15" s="21">
        <f>-B2*B3</f>
        <v>-100000</v>
      </c>
      <c r="D15" s="22">
        <f>-B2*B4</f>
        <v>-120000</v>
      </c>
      <c r="E15" s="21">
        <f>-B5*B2</f>
        <v>-100000</v>
      </c>
      <c r="F15" s="21">
        <f>-B6*B2</f>
        <v>-80000</v>
      </c>
    </row>
    <row r="16" spans="1:6" x14ac:dyDescent="0.25">
      <c r="A16" s="15" t="s">
        <v>14</v>
      </c>
      <c r="B16" s="21"/>
      <c r="C16" s="21">
        <f>-$B$8+$B$9+$B$10</f>
        <v>-249999.95</v>
      </c>
      <c r="D16" s="22">
        <f t="shared" ref="D16:F16" si="0">-$B$8+$B$9+$B$10</f>
        <v>-249999.95</v>
      </c>
      <c r="E16" s="21">
        <f t="shared" si="0"/>
        <v>-249999.95</v>
      </c>
      <c r="F16" s="21">
        <f t="shared" si="0"/>
        <v>-249999.95</v>
      </c>
    </row>
    <row r="17" spans="1:6" x14ac:dyDescent="0.25">
      <c r="A17" s="15" t="s">
        <v>6</v>
      </c>
      <c r="B17" s="21">
        <f>$B$7*(B14-C14)</f>
        <v>-140000</v>
      </c>
      <c r="C17" s="21">
        <f t="shared" ref="C17:F17" si="1">$B$7*(C14-D14)</f>
        <v>-28000</v>
      </c>
      <c r="D17" s="22">
        <f t="shared" si="1"/>
        <v>28000</v>
      </c>
      <c r="E17" s="21">
        <f t="shared" si="1"/>
        <v>28000</v>
      </c>
      <c r="F17" s="21">
        <f t="shared" si="1"/>
        <v>112000</v>
      </c>
    </row>
    <row r="18" spans="1:6" x14ac:dyDescent="0.25">
      <c r="A18" s="17" t="s">
        <v>15</v>
      </c>
      <c r="B18" s="23">
        <f>-B11</f>
        <v>-1000000</v>
      </c>
      <c r="C18" s="23"/>
      <c r="D18" s="24"/>
      <c r="E18" s="23"/>
      <c r="F18" s="23"/>
    </row>
    <row r="19" spans="1:6" x14ac:dyDescent="0.25">
      <c r="A19" s="25" t="s">
        <v>16</v>
      </c>
      <c r="B19" s="26">
        <f>SUM(B14:B18)</f>
        <v>-1140000</v>
      </c>
      <c r="C19" s="26">
        <f t="shared" ref="C19:F19" si="2">SUM(C14:C18)</f>
        <v>322000.05</v>
      </c>
      <c r="D19" s="26">
        <f t="shared" si="2"/>
        <v>498000.05</v>
      </c>
      <c r="E19" s="26">
        <f t="shared" si="2"/>
        <v>378000.05</v>
      </c>
      <c r="F19" s="26">
        <f t="shared" si="2"/>
        <v>342000.05</v>
      </c>
    </row>
    <row r="21" spans="1:6" x14ac:dyDescent="0.25">
      <c r="A21" s="19" t="s">
        <v>11</v>
      </c>
      <c r="B21" s="20">
        <v>0</v>
      </c>
      <c r="C21" s="20">
        <v>1</v>
      </c>
      <c r="D21" s="20">
        <v>2</v>
      </c>
      <c r="E21" s="20">
        <v>3</v>
      </c>
      <c r="F21" s="20">
        <v>4</v>
      </c>
    </row>
    <row r="22" spans="1:6" x14ac:dyDescent="0.25">
      <c r="A22" s="15" t="str">
        <f>A19</f>
        <v>Prosjektets kontantstrøm</v>
      </c>
      <c r="B22" s="21">
        <f t="shared" ref="B22:F22" si="3">B19</f>
        <v>-1140000</v>
      </c>
      <c r="C22" s="21">
        <f t="shared" si="3"/>
        <v>322000.05</v>
      </c>
      <c r="D22" s="21">
        <f t="shared" si="3"/>
        <v>498000.05</v>
      </c>
      <c r="E22" s="21">
        <f t="shared" si="3"/>
        <v>378000.05</v>
      </c>
      <c r="F22" s="21">
        <f t="shared" si="3"/>
        <v>342000.05</v>
      </c>
    </row>
    <row r="23" spans="1:6" x14ac:dyDescent="0.25">
      <c r="A23" s="15" t="s">
        <v>17</v>
      </c>
      <c r="B23" s="21">
        <v>600000</v>
      </c>
      <c r="C23" s="21"/>
      <c r="D23" s="21"/>
      <c r="E23" s="21"/>
      <c r="F23" s="21"/>
    </row>
    <row r="24" spans="1:6" x14ac:dyDescent="0.25">
      <c r="A24" s="15" t="s">
        <v>18</v>
      </c>
      <c r="B24" s="21"/>
      <c r="C24" s="21">
        <f>-$B$23/$F$21</f>
        <v>-150000</v>
      </c>
      <c r="D24" s="21">
        <f t="shared" ref="D24:F24" si="4">-$B$23/$F$21</f>
        <v>-150000</v>
      </c>
      <c r="E24" s="21">
        <f t="shared" si="4"/>
        <v>-150000</v>
      </c>
      <c r="F24" s="21">
        <f t="shared" si="4"/>
        <v>-150000</v>
      </c>
    </row>
    <row r="25" spans="1:6" x14ac:dyDescent="0.25">
      <c r="A25" s="17" t="s">
        <v>19</v>
      </c>
      <c r="B25" s="23"/>
      <c r="C25" s="23">
        <f>-B10*B23</f>
        <v>-30000</v>
      </c>
      <c r="D25" s="23">
        <f>C25-$C$24*B10</f>
        <v>-22500</v>
      </c>
      <c r="E25" s="23">
        <f>D25-$C$24*B10</f>
        <v>-15000</v>
      </c>
      <c r="F25" s="23">
        <f>E25-$C$24*B10</f>
        <v>-7500</v>
      </c>
    </row>
    <row r="26" spans="1:6" x14ac:dyDescent="0.25">
      <c r="A26" s="25" t="s">
        <v>20</v>
      </c>
      <c r="B26" s="27">
        <f>SUM(B22:B25)</f>
        <v>-540000</v>
      </c>
      <c r="C26" s="27">
        <f t="shared" ref="C26:F26" si="5">SUM(C22:C25)</f>
        <v>142000.04999999999</v>
      </c>
      <c r="D26" s="27">
        <f t="shared" si="5"/>
        <v>325500.05</v>
      </c>
      <c r="E26" s="27">
        <f t="shared" si="5"/>
        <v>213000.05</v>
      </c>
      <c r="F26" s="27">
        <f t="shared" si="5"/>
        <v>184500.05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workbookViewId="0">
      <selection activeCell="L42" sqref="L42"/>
    </sheetView>
  </sheetViews>
  <sheetFormatPr baseColWidth="10" defaultColWidth="9.140625" defaultRowHeight="15" x14ac:dyDescent="0.25"/>
  <cols>
    <col min="1" max="1" width="24.140625" customWidth="1"/>
    <col min="2" max="2" width="12.5703125" customWidth="1"/>
    <col min="3" max="3" width="12" customWidth="1"/>
    <col min="4" max="4" width="11.85546875" bestFit="1" customWidth="1"/>
    <col min="5" max="5" width="12.28515625" customWidth="1"/>
    <col min="6" max="12" width="9.5703125" bestFit="1" customWidth="1"/>
  </cols>
  <sheetData>
    <row r="1" spans="1:12" x14ac:dyDescent="0.25">
      <c r="A1" s="46" t="s">
        <v>12</v>
      </c>
      <c r="B1" s="43">
        <v>15000000</v>
      </c>
    </row>
    <row r="2" spans="1:12" x14ac:dyDescent="0.25">
      <c r="A2" s="47" t="s">
        <v>21</v>
      </c>
      <c r="B2" s="44">
        <v>5000000</v>
      </c>
    </row>
    <row r="3" spans="1:12" x14ac:dyDescent="0.25">
      <c r="A3" s="47" t="s">
        <v>22</v>
      </c>
      <c r="B3" s="44">
        <v>3000000</v>
      </c>
    </row>
    <row r="4" spans="1:12" x14ac:dyDescent="0.25">
      <c r="A4" s="47" t="s">
        <v>23</v>
      </c>
      <c r="B4" s="44">
        <v>700000</v>
      </c>
    </row>
    <row r="5" spans="1:12" x14ac:dyDescent="0.25">
      <c r="A5" s="47" t="s">
        <v>24</v>
      </c>
      <c r="B5" s="44">
        <v>4000000</v>
      </c>
    </row>
    <row r="6" spans="1:12" x14ac:dyDescent="0.25">
      <c r="A6" s="25" t="s">
        <v>25</v>
      </c>
      <c r="B6" s="45">
        <v>280000</v>
      </c>
    </row>
    <row r="7" spans="1:12" x14ac:dyDescent="0.25">
      <c r="A7" s="25" t="s">
        <v>26</v>
      </c>
      <c r="B7" s="45">
        <f>B1-B2-B3-B4-B5-B6</f>
        <v>2020000</v>
      </c>
    </row>
    <row r="8" spans="1:12" x14ac:dyDescent="0.25">
      <c r="A8" s="46"/>
      <c r="B8" s="14"/>
    </row>
    <row r="9" spans="1:12" x14ac:dyDescent="0.25">
      <c r="A9" s="47" t="s">
        <v>15</v>
      </c>
      <c r="B9" s="44">
        <v>6000000</v>
      </c>
    </row>
    <row r="10" spans="1:12" x14ac:dyDescent="0.25">
      <c r="A10" s="47" t="s">
        <v>27</v>
      </c>
      <c r="B10" s="44">
        <v>3000000</v>
      </c>
    </row>
    <row r="11" spans="1:12" x14ac:dyDescent="0.25">
      <c r="A11" s="25" t="s">
        <v>28</v>
      </c>
      <c r="B11" s="45">
        <f>B1*0.25</f>
        <v>3750000</v>
      </c>
    </row>
    <row r="12" spans="1:12" x14ac:dyDescent="0.25">
      <c r="B12" s="1"/>
    </row>
    <row r="13" spans="1:12" x14ac:dyDescent="0.25">
      <c r="B13" s="1"/>
    </row>
    <row r="15" spans="1:1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37" t="s">
        <v>11</v>
      </c>
      <c r="B16" s="38">
        <v>0</v>
      </c>
      <c r="C16" s="38">
        <v>1</v>
      </c>
      <c r="D16" s="38">
        <v>2</v>
      </c>
      <c r="E16" s="38">
        <v>3</v>
      </c>
      <c r="F16" s="38">
        <v>4</v>
      </c>
      <c r="G16" s="38">
        <v>5</v>
      </c>
      <c r="H16" s="38">
        <v>6</v>
      </c>
      <c r="I16" s="38">
        <v>7</v>
      </c>
      <c r="J16" s="38">
        <v>8</v>
      </c>
      <c r="K16" s="38">
        <v>9</v>
      </c>
      <c r="L16" s="38">
        <v>10</v>
      </c>
    </row>
    <row r="17" spans="1:12" x14ac:dyDescent="0.25">
      <c r="A17" s="15" t="s">
        <v>29</v>
      </c>
      <c r="B17" s="16"/>
      <c r="C17" s="16">
        <f>$B$1*0.5</f>
        <v>7500000</v>
      </c>
      <c r="D17" s="16">
        <f t="shared" ref="D17:L17" si="0">$B$1*0.5</f>
        <v>7500000</v>
      </c>
      <c r="E17" s="16">
        <f t="shared" si="0"/>
        <v>7500000</v>
      </c>
      <c r="F17" s="16">
        <f t="shared" si="0"/>
        <v>7500000</v>
      </c>
      <c r="G17" s="16">
        <f t="shared" si="0"/>
        <v>7500000</v>
      </c>
      <c r="H17" s="16">
        <f t="shared" si="0"/>
        <v>7500000</v>
      </c>
      <c r="I17" s="16">
        <f t="shared" si="0"/>
        <v>7500000</v>
      </c>
      <c r="J17" s="16">
        <f t="shared" si="0"/>
        <v>7500000</v>
      </c>
      <c r="K17" s="16">
        <f t="shared" si="0"/>
        <v>7500000</v>
      </c>
      <c r="L17" s="16">
        <f t="shared" si="0"/>
        <v>7500000</v>
      </c>
    </row>
    <row r="18" spans="1:12" x14ac:dyDescent="0.25">
      <c r="A18" s="15" t="s">
        <v>30</v>
      </c>
      <c r="B18" s="16"/>
      <c r="C18" s="16">
        <f>-$B$2*0.5</f>
        <v>-2500000</v>
      </c>
      <c r="D18" s="16">
        <f t="shared" ref="D18:L18" si="1">-$B$2*0.5</f>
        <v>-2500000</v>
      </c>
      <c r="E18" s="16">
        <f t="shared" si="1"/>
        <v>-2500000</v>
      </c>
      <c r="F18" s="16">
        <f t="shared" si="1"/>
        <v>-2500000</v>
      </c>
      <c r="G18" s="16">
        <f t="shared" si="1"/>
        <v>-2500000</v>
      </c>
      <c r="H18" s="16">
        <f t="shared" si="1"/>
        <v>-2500000</v>
      </c>
      <c r="I18" s="16">
        <f t="shared" si="1"/>
        <v>-2500000</v>
      </c>
      <c r="J18" s="16">
        <f t="shared" si="1"/>
        <v>-2500000</v>
      </c>
      <c r="K18" s="16">
        <f t="shared" si="1"/>
        <v>-2500000</v>
      </c>
      <c r="L18" s="16">
        <f t="shared" si="1"/>
        <v>-2500000</v>
      </c>
    </row>
    <row r="19" spans="1:12" x14ac:dyDescent="0.25">
      <c r="A19" s="15" t="s">
        <v>31</v>
      </c>
      <c r="B19" s="16"/>
      <c r="C19" s="16">
        <f>-$B$3*0.5</f>
        <v>-1500000</v>
      </c>
      <c r="D19" s="16">
        <f t="shared" ref="D19:L19" si="2">-$B$3*0.5</f>
        <v>-1500000</v>
      </c>
      <c r="E19" s="16">
        <f t="shared" si="2"/>
        <v>-1500000</v>
      </c>
      <c r="F19" s="16">
        <f t="shared" si="2"/>
        <v>-1500000</v>
      </c>
      <c r="G19" s="16">
        <f t="shared" si="2"/>
        <v>-1500000</v>
      </c>
      <c r="H19" s="16">
        <f t="shared" si="2"/>
        <v>-1500000</v>
      </c>
      <c r="I19" s="16">
        <f t="shared" si="2"/>
        <v>-1500000</v>
      </c>
      <c r="J19" s="16">
        <f t="shared" si="2"/>
        <v>-1500000</v>
      </c>
      <c r="K19" s="16">
        <f t="shared" si="2"/>
        <v>-1500000</v>
      </c>
      <c r="L19" s="16">
        <f t="shared" si="2"/>
        <v>-1500000</v>
      </c>
    </row>
    <row r="20" spans="1:12" x14ac:dyDescent="0.25">
      <c r="A20" s="15" t="s">
        <v>32</v>
      </c>
      <c r="B20" s="16"/>
      <c r="C20" s="16">
        <v>-2000000</v>
      </c>
      <c r="D20" s="16">
        <v>-2000000</v>
      </c>
      <c r="E20" s="16">
        <v>-2000000</v>
      </c>
      <c r="F20" s="16">
        <v>-2000000</v>
      </c>
      <c r="G20" s="16">
        <v>-2000000</v>
      </c>
      <c r="H20" s="16">
        <v>-2000000</v>
      </c>
      <c r="I20" s="16">
        <v>-2000000</v>
      </c>
      <c r="J20" s="16">
        <v>-2000000</v>
      </c>
      <c r="K20" s="16">
        <v>-2000000</v>
      </c>
      <c r="L20" s="16">
        <v>-2000000</v>
      </c>
    </row>
    <row r="21" spans="1:12" x14ac:dyDescent="0.25">
      <c r="A21" s="15" t="s">
        <v>6</v>
      </c>
      <c r="B21" s="16">
        <f>-(B10+B11)*0.5</f>
        <v>-3375000</v>
      </c>
      <c r="C21" s="15"/>
      <c r="D21" s="15"/>
      <c r="E21" s="15"/>
      <c r="F21" s="15"/>
      <c r="G21" s="15"/>
      <c r="H21" s="15"/>
      <c r="I21" s="15"/>
      <c r="J21" s="15"/>
      <c r="K21" s="15"/>
      <c r="L21" s="16">
        <f>-B21</f>
        <v>3375000</v>
      </c>
    </row>
    <row r="22" spans="1:12" x14ac:dyDescent="0.25">
      <c r="A22" s="17" t="s">
        <v>15</v>
      </c>
      <c r="B22" s="18">
        <f>-B9</f>
        <v>-6000000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x14ac:dyDescent="0.25">
      <c r="A23" s="37" t="s">
        <v>33</v>
      </c>
      <c r="B23" s="48">
        <f>SUM(B21:B22)</f>
        <v>-9375000</v>
      </c>
      <c r="C23" s="48">
        <f>SUM(C17:C22)</f>
        <v>1500000</v>
      </c>
      <c r="D23" s="48">
        <f t="shared" ref="D23:L23" si="3">SUM(D17:D22)</f>
        <v>1500000</v>
      </c>
      <c r="E23" s="48">
        <f t="shared" si="3"/>
        <v>1500000</v>
      </c>
      <c r="F23" s="48">
        <f t="shared" si="3"/>
        <v>1500000</v>
      </c>
      <c r="G23" s="48">
        <f t="shared" si="3"/>
        <v>1500000</v>
      </c>
      <c r="H23" s="48">
        <f t="shared" si="3"/>
        <v>1500000</v>
      </c>
      <c r="I23" s="48">
        <f t="shared" si="3"/>
        <v>1500000</v>
      </c>
      <c r="J23" s="48">
        <f t="shared" si="3"/>
        <v>1500000</v>
      </c>
      <c r="K23" s="48">
        <f t="shared" si="3"/>
        <v>1500000</v>
      </c>
      <c r="L23" s="48">
        <f t="shared" si="3"/>
        <v>4875000</v>
      </c>
    </row>
    <row r="26" spans="1:12" x14ac:dyDescent="0.25">
      <c r="A26" s="37" t="s">
        <v>11</v>
      </c>
      <c r="B26" s="38">
        <v>0</v>
      </c>
      <c r="C26" s="38" t="s">
        <v>69</v>
      </c>
      <c r="D26" s="38">
        <v>3</v>
      </c>
    </row>
    <row r="27" spans="1:12" x14ac:dyDescent="0.25">
      <c r="A27" s="15" t="s">
        <v>29</v>
      </c>
      <c r="B27" s="16"/>
      <c r="C27" s="16">
        <f>$B$1*0.5</f>
        <v>7500000</v>
      </c>
      <c r="D27" s="16">
        <f t="shared" ref="D27" si="4">$B$1*0.5</f>
        <v>7500000</v>
      </c>
    </row>
    <row r="28" spans="1:12" x14ac:dyDescent="0.25">
      <c r="A28" s="15" t="s">
        <v>30</v>
      </c>
      <c r="B28" s="16"/>
      <c r="C28" s="16">
        <f>-$B$2*0.5</f>
        <v>-2500000</v>
      </c>
      <c r="D28" s="16">
        <f t="shared" ref="D28" si="5">-$B$2*0.5</f>
        <v>-2500000</v>
      </c>
    </row>
    <row r="29" spans="1:12" x14ac:dyDescent="0.25">
      <c r="A29" s="15" t="s">
        <v>31</v>
      </c>
      <c r="B29" s="16"/>
      <c r="C29" s="16">
        <f>-$B$3*0.5</f>
        <v>-1500000</v>
      </c>
      <c r="D29" s="16">
        <f t="shared" ref="D29" si="6">-$B$3*0.5</f>
        <v>-1500000</v>
      </c>
    </row>
    <row r="30" spans="1:12" x14ac:dyDescent="0.25">
      <c r="A30" s="15" t="s">
        <v>32</v>
      </c>
      <c r="B30" s="16"/>
      <c r="C30" s="16">
        <v>-2000000</v>
      </c>
      <c r="D30" s="16">
        <v>-2000000</v>
      </c>
    </row>
    <row r="31" spans="1:12" x14ac:dyDescent="0.25">
      <c r="A31" s="15" t="s">
        <v>6</v>
      </c>
      <c r="B31" s="16">
        <f>B21</f>
        <v>-3375000</v>
      </c>
      <c r="C31" s="15"/>
      <c r="D31" s="16">
        <f>-B31</f>
        <v>3375000</v>
      </c>
    </row>
    <row r="32" spans="1:12" x14ac:dyDescent="0.25">
      <c r="A32" s="17" t="s">
        <v>15</v>
      </c>
      <c r="B32" s="18">
        <f>B22</f>
        <v>-6000000</v>
      </c>
      <c r="C32" s="17"/>
      <c r="D32" s="17"/>
    </row>
    <row r="33" spans="1:4" x14ac:dyDescent="0.25">
      <c r="A33" s="51" t="s">
        <v>33</v>
      </c>
      <c r="B33" s="52">
        <f>SUM(B31:B32)</f>
        <v>-9375000</v>
      </c>
      <c r="C33" s="52">
        <f>SUM(C27:C32)</f>
        <v>1500000</v>
      </c>
      <c r="D33" s="52">
        <f t="shared" ref="D33" si="7">SUM(D27:D32)</f>
        <v>4875000</v>
      </c>
    </row>
  </sheetData>
  <pageMargins left="0.7" right="0.7" top="0.75" bottom="0.75" header="0.3" footer="0.3"/>
  <pageSetup paperSize="9" orientation="portrait" r:id="rId1"/>
  <ignoredErrors>
    <ignoredError sqref="C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topLeftCell="A4" workbookViewId="0">
      <selection activeCell="A11" sqref="A11:G20"/>
    </sheetView>
  </sheetViews>
  <sheetFormatPr baseColWidth="10" defaultColWidth="9.140625" defaultRowHeight="15" x14ac:dyDescent="0.25"/>
  <cols>
    <col min="1" max="1" width="27.7109375" bestFit="1" customWidth="1"/>
    <col min="2" max="7" width="10.7109375" customWidth="1"/>
  </cols>
  <sheetData>
    <row r="1" spans="1:7" x14ac:dyDescent="0.25">
      <c r="A1" s="28" t="s">
        <v>34</v>
      </c>
      <c r="B1" s="40">
        <v>1500</v>
      </c>
    </row>
    <row r="2" spans="1:7" x14ac:dyDescent="0.25">
      <c r="A2" s="29" t="s">
        <v>35</v>
      </c>
      <c r="B2" s="41">
        <v>0.6</v>
      </c>
    </row>
    <row r="3" spans="1:7" x14ac:dyDescent="0.25">
      <c r="A3" s="29" t="s">
        <v>36</v>
      </c>
      <c r="B3" s="33">
        <v>2000</v>
      </c>
    </row>
    <row r="4" spans="1:7" x14ac:dyDescent="0.25">
      <c r="A4" s="29" t="s">
        <v>37</v>
      </c>
      <c r="B4" s="33">
        <v>2000</v>
      </c>
    </row>
    <row r="5" spans="1:7" x14ac:dyDescent="0.25">
      <c r="A5" s="29" t="s">
        <v>38</v>
      </c>
      <c r="B5" s="33">
        <v>2500</v>
      </c>
    </row>
    <row r="6" spans="1:7" x14ac:dyDescent="0.25">
      <c r="A6" s="29" t="s">
        <v>39</v>
      </c>
      <c r="B6" s="33">
        <v>2500</v>
      </c>
    </row>
    <row r="7" spans="1:7" x14ac:dyDescent="0.25">
      <c r="A7" s="29" t="s">
        <v>40</v>
      </c>
      <c r="B7" s="33">
        <v>1750</v>
      </c>
    </row>
    <row r="8" spans="1:7" x14ac:dyDescent="0.25">
      <c r="A8" s="30" t="s">
        <v>6</v>
      </c>
      <c r="B8" s="42">
        <v>0.2</v>
      </c>
    </row>
    <row r="9" spans="1:7" x14ac:dyDescent="0.25">
      <c r="B9" s="4"/>
    </row>
    <row r="11" spans="1:7" x14ac:dyDescent="0.25">
      <c r="A11" s="37" t="s">
        <v>11</v>
      </c>
      <c r="B11" s="38">
        <v>0</v>
      </c>
      <c r="C11" s="38">
        <v>1</v>
      </c>
      <c r="D11" s="38">
        <v>2</v>
      </c>
      <c r="E11" s="38">
        <v>3</v>
      </c>
      <c r="F11" s="38">
        <v>4</v>
      </c>
      <c r="G11" s="38">
        <v>5</v>
      </c>
    </row>
    <row r="12" spans="1:7" x14ac:dyDescent="0.25">
      <c r="A12" s="15" t="s">
        <v>41</v>
      </c>
      <c r="B12" s="16"/>
      <c r="C12" s="16">
        <f>B1*B3</f>
        <v>3000000</v>
      </c>
      <c r="D12" s="16">
        <f>B1*B4</f>
        <v>3000000</v>
      </c>
      <c r="E12" s="16">
        <f>B1*B5</f>
        <v>3750000</v>
      </c>
      <c r="F12" s="16">
        <f>B1*B6</f>
        <v>3750000</v>
      </c>
      <c r="G12" s="16">
        <f>B1*B7</f>
        <v>2625000</v>
      </c>
    </row>
    <row r="13" spans="1:7" x14ac:dyDescent="0.25">
      <c r="A13" s="15" t="s">
        <v>13</v>
      </c>
      <c r="B13" s="16"/>
      <c r="C13" s="16">
        <f>-C12*(1-$B$2)</f>
        <v>-1200000</v>
      </c>
      <c r="D13" s="16">
        <f>-D12*(1-$B$2)</f>
        <v>-1200000</v>
      </c>
      <c r="E13" s="16">
        <f>-E12*(1-$B$2)</f>
        <v>-1500000</v>
      </c>
      <c r="F13" s="16">
        <f>-F12*(1-$B$2)</f>
        <v>-1500000</v>
      </c>
      <c r="G13" s="16">
        <f>-G12*(1-$B$2)</f>
        <v>-1050000</v>
      </c>
    </row>
    <row r="14" spans="1:7" x14ac:dyDescent="0.25">
      <c r="A14" s="15" t="s">
        <v>42</v>
      </c>
      <c r="B14" s="16"/>
      <c r="C14" s="16">
        <v>-225000</v>
      </c>
      <c r="D14" s="16">
        <v>-225000</v>
      </c>
      <c r="E14" s="16">
        <v>-225000</v>
      </c>
      <c r="F14" s="16">
        <v>-225000</v>
      </c>
      <c r="G14" s="16">
        <v>-225000</v>
      </c>
    </row>
    <row r="15" spans="1:7" x14ac:dyDescent="0.25">
      <c r="A15" s="15" t="s">
        <v>43</v>
      </c>
      <c r="B15" s="16"/>
      <c r="C15" s="16">
        <v>-200000</v>
      </c>
      <c r="D15" s="16">
        <v>-200000</v>
      </c>
      <c r="E15" s="16"/>
      <c r="F15" s="16"/>
      <c r="G15" s="16"/>
    </row>
    <row r="16" spans="1:7" x14ac:dyDescent="0.25">
      <c r="A16" s="17" t="s">
        <v>44</v>
      </c>
      <c r="B16" s="18"/>
      <c r="C16" s="18">
        <v>-100000</v>
      </c>
      <c r="D16" s="18">
        <v>-100000</v>
      </c>
      <c r="E16" s="18">
        <v>-100000</v>
      </c>
      <c r="F16" s="18">
        <v>-100000</v>
      </c>
      <c r="G16" s="18">
        <v>-100000</v>
      </c>
    </row>
    <row r="17" spans="1:7" x14ac:dyDescent="0.25">
      <c r="A17" s="15" t="s">
        <v>45</v>
      </c>
      <c r="B17" s="16"/>
      <c r="C17" s="16">
        <f>SUM(C12:C16)</f>
        <v>1275000</v>
      </c>
      <c r="D17" s="16">
        <f t="shared" ref="D17:G17" si="0">SUM(D12:D16)</f>
        <v>1275000</v>
      </c>
      <c r="E17" s="16">
        <f t="shared" si="0"/>
        <v>1925000</v>
      </c>
      <c r="F17" s="16">
        <f t="shared" si="0"/>
        <v>1925000</v>
      </c>
      <c r="G17" s="16">
        <f t="shared" si="0"/>
        <v>1250000</v>
      </c>
    </row>
    <row r="18" spans="1:7" x14ac:dyDescent="0.25">
      <c r="A18" s="15" t="s">
        <v>6</v>
      </c>
      <c r="B18" s="16">
        <f t="shared" ref="B18:G18" si="1">(B12-C12)*$B$8</f>
        <v>-600000</v>
      </c>
      <c r="C18" s="16">
        <f t="shared" si="1"/>
        <v>0</v>
      </c>
      <c r="D18" s="16">
        <f t="shared" si="1"/>
        <v>-150000</v>
      </c>
      <c r="E18" s="16">
        <f t="shared" si="1"/>
        <v>0</v>
      </c>
      <c r="F18" s="16">
        <f t="shared" si="1"/>
        <v>225000</v>
      </c>
      <c r="G18" s="16">
        <f t="shared" si="1"/>
        <v>525000</v>
      </c>
    </row>
    <row r="19" spans="1:7" x14ac:dyDescent="0.25">
      <c r="A19" s="15" t="s">
        <v>15</v>
      </c>
      <c r="B19" s="16">
        <v>-5000000</v>
      </c>
      <c r="C19" s="16"/>
      <c r="D19" s="16"/>
      <c r="E19" s="16"/>
      <c r="F19" s="16"/>
      <c r="G19" s="16">
        <v>700000</v>
      </c>
    </row>
    <row r="20" spans="1:7" x14ac:dyDescent="0.25">
      <c r="A20" s="51" t="s">
        <v>46</v>
      </c>
      <c r="B20" s="52">
        <f t="shared" ref="B20:G20" si="2">SUM(B17:B19)</f>
        <v>-5600000</v>
      </c>
      <c r="C20" s="52">
        <f t="shared" si="2"/>
        <v>1275000</v>
      </c>
      <c r="D20" s="52">
        <f t="shared" si="2"/>
        <v>1125000</v>
      </c>
      <c r="E20" s="52">
        <f t="shared" si="2"/>
        <v>1925000</v>
      </c>
      <c r="F20" s="52">
        <f t="shared" si="2"/>
        <v>2150000</v>
      </c>
      <c r="G20" s="52">
        <f t="shared" si="2"/>
        <v>2475000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tabSelected="1" zoomScale="120" workbookViewId="0">
      <selection activeCell="J38" sqref="J38"/>
    </sheetView>
  </sheetViews>
  <sheetFormatPr baseColWidth="10" defaultColWidth="9.140625" defaultRowHeight="15" x14ac:dyDescent="0.25"/>
  <cols>
    <col min="1" max="1" width="33.28515625" bestFit="1" customWidth="1"/>
    <col min="2" max="2" width="11.42578125" bestFit="1" customWidth="1"/>
    <col min="3" max="3" width="10.140625" bestFit="1" customWidth="1"/>
    <col min="4" max="4" width="9.42578125" bestFit="1" customWidth="1"/>
    <col min="5" max="5" width="10.140625" bestFit="1" customWidth="1"/>
    <col min="8" max="8" width="7.5703125" customWidth="1"/>
  </cols>
  <sheetData>
    <row r="1" spans="1:8" x14ac:dyDescent="0.25">
      <c r="A1" s="8"/>
      <c r="B1" s="9">
        <v>0</v>
      </c>
      <c r="C1" s="9">
        <v>1</v>
      </c>
      <c r="D1" s="9">
        <v>2</v>
      </c>
      <c r="E1" s="9">
        <v>3</v>
      </c>
    </row>
    <row r="2" spans="1:8" x14ac:dyDescent="0.25">
      <c r="A2" t="s">
        <v>47</v>
      </c>
      <c r="C2" s="1">
        <v>7200</v>
      </c>
      <c r="D2" s="1">
        <v>9090</v>
      </c>
      <c r="E2" s="1">
        <v>7875</v>
      </c>
    </row>
    <row r="3" spans="1:8" x14ac:dyDescent="0.25">
      <c r="A3" t="s">
        <v>48</v>
      </c>
      <c r="C3" s="1">
        <v>3375</v>
      </c>
      <c r="D3" s="1">
        <v>6075</v>
      </c>
      <c r="E3" s="1">
        <v>5625</v>
      </c>
      <c r="G3" s="49" t="s">
        <v>9</v>
      </c>
      <c r="H3" s="50">
        <v>0.05</v>
      </c>
    </row>
    <row r="4" spans="1:8" x14ac:dyDescent="0.25">
      <c r="A4" s="2" t="s">
        <v>23</v>
      </c>
      <c r="B4" s="2"/>
      <c r="C4" s="3">
        <v>1350</v>
      </c>
      <c r="D4" s="3">
        <v>1350</v>
      </c>
      <c r="E4" s="3">
        <v>4050</v>
      </c>
    </row>
    <row r="5" spans="1:8" x14ac:dyDescent="0.25">
      <c r="A5" s="12" t="s">
        <v>49</v>
      </c>
      <c r="B5" s="12"/>
      <c r="C5" s="13">
        <f>C2-C3-C4</f>
        <v>2475</v>
      </c>
      <c r="D5" s="13">
        <f t="shared" ref="D5:E5" si="0">D2-D3-D4</f>
        <v>1665</v>
      </c>
      <c r="E5" s="13">
        <f t="shared" si="0"/>
        <v>-1800</v>
      </c>
    </row>
    <row r="6" spans="1:8" x14ac:dyDescent="0.25">
      <c r="A6" t="s">
        <v>25</v>
      </c>
      <c r="C6" s="5">
        <f>B25*H3</f>
        <v>292.5</v>
      </c>
      <c r="D6">
        <f>C25*H3</f>
        <v>225</v>
      </c>
      <c r="E6">
        <f>D25*H3</f>
        <v>180</v>
      </c>
      <c r="G6" s="5"/>
    </row>
    <row r="7" spans="1:8" x14ac:dyDescent="0.25">
      <c r="A7" s="2" t="s">
        <v>50</v>
      </c>
      <c r="B7" s="2"/>
      <c r="C7" s="2"/>
      <c r="D7" s="2"/>
      <c r="E7" s="3">
        <v>4500</v>
      </c>
    </row>
    <row r="8" spans="1:8" x14ac:dyDescent="0.25">
      <c r="A8" s="6" t="s">
        <v>26</v>
      </c>
      <c r="B8" s="6"/>
      <c r="C8" s="7">
        <f>C5-C6</f>
        <v>2182.5</v>
      </c>
      <c r="D8" s="7">
        <f>D5-D6</f>
        <v>1440</v>
      </c>
      <c r="E8" s="7">
        <f>E5-E6+E7</f>
        <v>2520</v>
      </c>
      <c r="G8" s="1"/>
    </row>
    <row r="11" spans="1:8" x14ac:dyDescent="0.25">
      <c r="A11" s="10"/>
      <c r="B11" s="11">
        <v>0</v>
      </c>
      <c r="C11" s="11">
        <v>1</v>
      </c>
      <c r="D11" s="11">
        <v>2</v>
      </c>
      <c r="E11" s="11">
        <v>3</v>
      </c>
    </row>
    <row r="12" spans="1:8" x14ac:dyDescent="0.25">
      <c r="A12" t="s">
        <v>51</v>
      </c>
      <c r="B12" s="1">
        <v>5850</v>
      </c>
      <c r="C12" s="1">
        <v>6750</v>
      </c>
      <c r="D12" s="1">
        <f>C12</f>
        <v>6750</v>
      </c>
      <c r="E12" s="1">
        <f>C12</f>
        <v>6750</v>
      </c>
    </row>
    <row r="13" spans="1:8" x14ac:dyDescent="0.25">
      <c r="A13" s="2" t="s">
        <v>52</v>
      </c>
      <c r="B13" s="2">
        <v>0</v>
      </c>
      <c r="C13" s="3">
        <v>1350</v>
      </c>
      <c r="D13" s="3">
        <v>2700</v>
      </c>
      <c r="E13" s="3">
        <v>6750</v>
      </c>
    </row>
    <row r="14" spans="1:8" x14ac:dyDescent="0.25">
      <c r="A14" s="6" t="s">
        <v>53</v>
      </c>
      <c r="B14" s="7">
        <f>B12-B13</f>
        <v>5850</v>
      </c>
      <c r="C14" s="7">
        <f t="shared" ref="C14:E14" si="1">C12-C13</f>
        <v>5400</v>
      </c>
      <c r="D14" s="7">
        <f t="shared" si="1"/>
        <v>4050</v>
      </c>
      <c r="E14" s="7">
        <f t="shared" si="1"/>
        <v>0</v>
      </c>
    </row>
    <row r="16" spans="1:8" x14ac:dyDescent="0.25">
      <c r="A16" t="s">
        <v>54</v>
      </c>
      <c r="B16" s="1">
        <v>2700</v>
      </c>
      <c r="C16" s="1">
        <v>2700</v>
      </c>
      <c r="D16" s="1">
        <f>C16</f>
        <v>2700</v>
      </c>
      <c r="E16">
        <v>0</v>
      </c>
    </row>
    <row r="17" spans="1:5" x14ac:dyDescent="0.25">
      <c r="A17" t="s">
        <v>28</v>
      </c>
      <c r="C17" s="1">
        <v>2250</v>
      </c>
      <c r="D17" s="1">
        <v>2250</v>
      </c>
      <c r="E17">
        <v>675</v>
      </c>
    </row>
    <row r="18" spans="1:5" x14ac:dyDescent="0.25">
      <c r="A18" s="2" t="s">
        <v>55</v>
      </c>
      <c r="B18" s="3">
        <v>2250</v>
      </c>
      <c r="C18" s="3">
        <v>2925</v>
      </c>
      <c r="D18" s="2">
        <v>990</v>
      </c>
      <c r="E18" s="2">
        <v>0</v>
      </c>
    </row>
    <row r="19" spans="1:5" x14ac:dyDescent="0.25">
      <c r="A19" s="6" t="s">
        <v>56</v>
      </c>
      <c r="B19" s="7">
        <f>SUM(B16:B18)</f>
        <v>4950</v>
      </c>
      <c r="C19" s="7">
        <f t="shared" ref="C19:E19" si="2">SUM(C16:C18)</f>
        <v>7875</v>
      </c>
      <c r="D19" s="7">
        <f t="shared" si="2"/>
        <v>5940</v>
      </c>
      <c r="E19" s="7">
        <f t="shared" si="2"/>
        <v>675</v>
      </c>
    </row>
    <row r="21" spans="1:5" x14ac:dyDescent="0.25">
      <c r="A21" s="6" t="s">
        <v>57</v>
      </c>
      <c r="B21" s="7">
        <f>B14+B19</f>
        <v>10800</v>
      </c>
      <c r="C21" s="7">
        <f t="shared" ref="C21:E21" si="3">C14+C19</f>
        <v>13275</v>
      </c>
      <c r="D21" s="7">
        <f t="shared" si="3"/>
        <v>9990</v>
      </c>
      <c r="E21" s="7">
        <f t="shared" si="3"/>
        <v>675</v>
      </c>
    </row>
    <row r="23" spans="1:5" x14ac:dyDescent="0.25">
      <c r="A23" s="6" t="s">
        <v>58</v>
      </c>
      <c r="B23" s="6">
        <v>0</v>
      </c>
      <c r="C23" s="7">
        <v>1350</v>
      </c>
      <c r="D23" s="7">
        <v>3600</v>
      </c>
      <c r="E23" s="6">
        <v>675</v>
      </c>
    </row>
    <row r="25" spans="1:5" x14ac:dyDescent="0.25">
      <c r="A25" s="2" t="s">
        <v>59</v>
      </c>
      <c r="B25" s="3">
        <v>5850</v>
      </c>
      <c r="C25" s="3">
        <v>4500</v>
      </c>
      <c r="D25" s="3">
        <v>3600</v>
      </c>
      <c r="E25" s="3">
        <v>0</v>
      </c>
    </row>
    <row r="26" spans="1:5" x14ac:dyDescent="0.25">
      <c r="A26" s="2" t="s">
        <v>60</v>
      </c>
      <c r="B26" s="3">
        <v>4950</v>
      </c>
      <c r="C26" s="3">
        <v>7425</v>
      </c>
      <c r="D26" s="3">
        <v>2790</v>
      </c>
      <c r="E26" s="3">
        <v>0</v>
      </c>
    </row>
    <row r="28" spans="1:5" x14ac:dyDescent="0.25">
      <c r="A28" s="6" t="s">
        <v>61</v>
      </c>
      <c r="B28" s="7">
        <f>B23+B25+B26</f>
        <v>10800</v>
      </c>
      <c r="C28" s="7">
        <f t="shared" ref="C28:E28" si="4">C23+C25+C26</f>
        <v>13275</v>
      </c>
      <c r="D28" s="7">
        <f t="shared" si="4"/>
        <v>9990</v>
      </c>
      <c r="E28" s="7">
        <f t="shared" si="4"/>
        <v>675</v>
      </c>
    </row>
    <row r="31" spans="1:5" x14ac:dyDescent="0.25">
      <c r="A31" s="37" t="s">
        <v>11</v>
      </c>
      <c r="B31" s="38">
        <v>0</v>
      </c>
      <c r="C31" s="38">
        <v>1</v>
      </c>
      <c r="D31" s="38">
        <v>2</v>
      </c>
      <c r="E31" s="38">
        <v>3</v>
      </c>
    </row>
    <row r="32" spans="1:5" x14ac:dyDescent="0.25">
      <c r="A32" s="15" t="s">
        <v>62</v>
      </c>
      <c r="B32" s="21">
        <f>B19</f>
        <v>4950</v>
      </c>
      <c r="C32" s="21">
        <f t="shared" ref="C32:E32" si="5">C19</f>
        <v>7875</v>
      </c>
      <c r="D32" s="21">
        <f t="shared" si="5"/>
        <v>5940</v>
      </c>
      <c r="E32" s="21">
        <f t="shared" si="5"/>
        <v>675</v>
      </c>
    </row>
    <row r="33" spans="1:5" x14ac:dyDescent="0.25">
      <c r="A33" s="17" t="s">
        <v>63</v>
      </c>
      <c r="B33" s="23">
        <f>B23</f>
        <v>0</v>
      </c>
      <c r="C33" s="23">
        <f t="shared" ref="C33:E33" si="6">C23</f>
        <v>1350</v>
      </c>
      <c r="D33" s="23">
        <f t="shared" si="6"/>
        <v>3600</v>
      </c>
      <c r="E33" s="23">
        <f t="shared" si="6"/>
        <v>675</v>
      </c>
    </row>
    <row r="34" spans="1:5" x14ac:dyDescent="0.25">
      <c r="A34" s="39" t="s">
        <v>6</v>
      </c>
      <c r="B34" s="53">
        <f>B32-B33</f>
        <v>4950</v>
      </c>
      <c r="C34" s="53">
        <f t="shared" ref="C34:D34" si="7">C32-C33</f>
        <v>6525</v>
      </c>
      <c r="D34" s="53">
        <f t="shared" si="7"/>
        <v>2340</v>
      </c>
      <c r="E34" s="55">
        <f>H34</f>
        <v>0</v>
      </c>
    </row>
    <row r="36" spans="1:5" x14ac:dyDescent="0.25">
      <c r="A36" s="37" t="s">
        <v>11</v>
      </c>
      <c r="B36" s="38">
        <v>0</v>
      </c>
      <c r="C36" s="38">
        <v>1</v>
      </c>
      <c r="D36" s="38">
        <v>2</v>
      </c>
      <c r="E36" s="38">
        <v>3</v>
      </c>
    </row>
    <row r="37" spans="1:5" x14ac:dyDescent="0.25">
      <c r="A37" s="15" t="str">
        <f>A5</f>
        <v>Driftsresultat før salg anleggsmidler</v>
      </c>
      <c r="B37" s="21"/>
      <c r="C37" s="21">
        <f>C5</f>
        <v>2475</v>
      </c>
      <c r="D37" s="54">
        <f t="shared" ref="D37:E37" si="8">D5</f>
        <v>1665</v>
      </c>
      <c r="E37" s="21">
        <f t="shared" si="8"/>
        <v>-1800</v>
      </c>
    </row>
    <row r="38" spans="1:5" x14ac:dyDescent="0.25">
      <c r="A38" s="15" t="s">
        <v>23</v>
      </c>
      <c r="B38" s="21"/>
      <c r="C38" s="21">
        <f>C4</f>
        <v>1350</v>
      </c>
      <c r="D38" s="21">
        <f>D4</f>
        <v>1350</v>
      </c>
      <c r="E38" s="21">
        <f>E4</f>
        <v>4050</v>
      </c>
    </row>
    <row r="39" spans="1:5" x14ac:dyDescent="0.25">
      <c r="A39" s="15" t="s">
        <v>6</v>
      </c>
      <c r="B39" s="21">
        <f>-B34</f>
        <v>-4950</v>
      </c>
      <c r="C39" s="21">
        <f>B34-C34</f>
        <v>-1575</v>
      </c>
      <c r="D39" s="21">
        <f t="shared" ref="D39:E39" si="9">C34-D34</f>
        <v>4185</v>
      </c>
      <c r="E39" s="21">
        <f t="shared" si="9"/>
        <v>2340</v>
      </c>
    </row>
    <row r="40" spans="1:5" x14ac:dyDescent="0.25">
      <c r="A40" s="39" t="s">
        <v>64</v>
      </c>
      <c r="B40" s="53">
        <f>SUM(B39)</f>
        <v>-4950</v>
      </c>
      <c r="C40" s="53">
        <f>SUM(C37:C39)</f>
        <v>2250</v>
      </c>
      <c r="D40" s="53">
        <f>SUM(D37:D39)</f>
        <v>7200</v>
      </c>
      <c r="E40" s="53">
        <f>SUM(E37:E39)</f>
        <v>4590</v>
      </c>
    </row>
    <row r="42" spans="1:5" x14ac:dyDescent="0.25">
      <c r="A42" s="37" t="s">
        <v>11</v>
      </c>
      <c r="B42" s="38">
        <v>0</v>
      </c>
      <c r="C42" s="38">
        <v>1</v>
      </c>
      <c r="D42" s="38">
        <v>2</v>
      </c>
      <c r="E42" s="38">
        <v>3</v>
      </c>
    </row>
    <row r="43" spans="1:5" x14ac:dyDescent="0.25">
      <c r="A43" s="15" t="s">
        <v>65</v>
      </c>
      <c r="B43" s="21">
        <f>-B12</f>
        <v>-5850</v>
      </c>
      <c r="C43" s="21">
        <f>B12-C12</f>
        <v>-900</v>
      </c>
      <c r="D43" s="21"/>
      <c r="E43" s="21"/>
    </row>
    <row r="44" spans="1:5" x14ac:dyDescent="0.25">
      <c r="A44" s="17" t="s">
        <v>66</v>
      </c>
      <c r="B44" s="23"/>
      <c r="C44" s="23"/>
      <c r="D44" s="23"/>
      <c r="E44" s="23">
        <f>E7</f>
        <v>4500</v>
      </c>
    </row>
    <row r="45" spans="1:5" x14ac:dyDescent="0.25">
      <c r="A45" s="39" t="s">
        <v>67</v>
      </c>
      <c r="B45" s="53">
        <f>SUM(B43:B44)</f>
        <v>-5850</v>
      </c>
      <c r="C45" s="53">
        <f t="shared" ref="C45:E45" si="10">SUM(C43:C44)</f>
        <v>-900</v>
      </c>
      <c r="D45" s="55">
        <f t="shared" si="10"/>
        <v>0</v>
      </c>
      <c r="E45" s="53">
        <f t="shared" si="10"/>
        <v>4500</v>
      </c>
    </row>
    <row r="47" spans="1:5" x14ac:dyDescent="0.25">
      <c r="A47" s="37" t="s">
        <v>11</v>
      </c>
      <c r="B47" s="38">
        <v>0</v>
      </c>
      <c r="C47" s="38">
        <v>1</v>
      </c>
      <c r="D47" s="38">
        <v>2</v>
      </c>
      <c r="E47" s="38">
        <v>3</v>
      </c>
    </row>
    <row r="48" spans="1:5" x14ac:dyDescent="0.25">
      <c r="A48" t="str">
        <f>A40</f>
        <v>Kontantstrøm drift</v>
      </c>
      <c r="B48" s="21">
        <f>B40</f>
        <v>-4950</v>
      </c>
      <c r="C48" s="21">
        <f>C40</f>
        <v>2250</v>
      </c>
      <c r="D48" s="21">
        <f t="shared" ref="D48:E48" si="11">D40</f>
        <v>7200</v>
      </c>
      <c r="E48" s="21">
        <f t="shared" si="11"/>
        <v>4590</v>
      </c>
    </row>
    <row r="49" spans="1:5" x14ac:dyDescent="0.25">
      <c r="A49" s="2" t="s">
        <v>15</v>
      </c>
      <c r="B49" s="23">
        <f>B45</f>
        <v>-5850</v>
      </c>
      <c r="C49" s="23">
        <f>C45</f>
        <v>-900</v>
      </c>
      <c r="D49" s="23">
        <f>D45</f>
        <v>0</v>
      </c>
      <c r="E49" s="23">
        <f>E45</f>
        <v>4500</v>
      </c>
    </row>
    <row r="50" spans="1:5" x14ac:dyDescent="0.25">
      <c r="A50" s="6" t="s">
        <v>16</v>
      </c>
      <c r="B50" s="53">
        <f>SUM(B48:B49)</f>
        <v>-10800</v>
      </c>
      <c r="C50" s="53">
        <f>SUM(C48:C49)</f>
        <v>1350</v>
      </c>
      <c r="D50" s="53">
        <f>SUM(D48:D49)</f>
        <v>7200</v>
      </c>
      <c r="E50" s="53">
        <f>SUM(E48:E49)</f>
        <v>9090</v>
      </c>
    </row>
    <row r="53" spans="1:5" x14ac:dyDescent="0.25">
      <c r="A53" s="37" t="s">
        <v>11</v>
      </c>
      <c r="B53" s="38">
        <v>0</v>
      </c>
      <c r="C53" s="38">
        <v>1</v>
      </c>
      <c r="D53" s="38">
        <v>2</v>
      </c>
      <c r="E53" s="38">
        <v>3</v>
      </c>
    </row>
    <row r="54" spans="1:5" x14ac:dyDescent="0.25">
      <c r="A54" s="15" t="str">
        <f>A50</f>
        <v>Prosjektets kontantstrøm</v>
      </c>
      <c r="B54" s="21">
        <f t="shared" ref="B54:E54" si="12">B50</f>
        <v>-10800</v>
      </c>
      <c r="C54" s="21">
        <f t="shared" si="12"/>
        <v>1350</v>
      </c>
      <c r="D54" s="21">
        <f t="shared" si="12"/>
        <v>7200</v>
      </c>
      <c r="E54" s="21">
        <f t="shared" si="12"/>
        <v>9090</v>
      </c>
    </row>
    <row r="55" spans="1:5" x14ac:dyDescent="0.25">
      <c r="A55" s="15" t="s">
        <v>68</v>
      </c>
      <c r="B55" s="21">
        <f>B25</f>
        <v>5850</v>
      </c>
      <c r="C55" s="21">
        <f>C25-B25</f>
        <v>-1350</v>
      </c>
      <c r="D55" s="21">
        <f>D25-C25</f>
        <v>-900</v>
      </c>
      <c r="E55" s="21">
        <f>E25-D25</f>
        <v>-3600</v>
      </c>
    </row>
    <row r="56" spans="1:5" x14ac:dyDescent="0.25">
      <c r="A56" s="17" t="s">
        <v>19</v>
      </c>
      <c r="B56" s="23"/>
      <c r="C56" s="23">
        <f>-C6</f>
        <v>-292.5</v>
      </c>
      <c r="D56" s="23">
        <f t="shared" ref="D56:E56" si="13">-D6</f>
        <v>-225</v>
      </c>
      <c r="E56" s="23">
        <f t="shared" si="13"/>
        <v>-180</v>
      </c>
    </row>
    <row r="57" spans="1:5" x14ac:dyDescent="0.25">
      <c r="A57" s="39" t="s">
        <v>20</v>
      </c>
      <c r="B57" s="53">
        <f>SUM(B54:B56)</f>
        <v>-4950</v>
      </c>
      <c r="C57" s="53">
        <f t="shared" ref="C57:E57" si="14">SUM(C54:C56)</f>
        <v>-292.5</v>
      </c>
      <c r="D57" s="53">
        <f t="shared" si="14"/>
        <v>6075</v>
      </c>
      <c r="E57" s="53">
        <f t="shared" si="14"/>
        <v>5310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</vt:lpstr>
      <vt:lpstr>Oppgave 2</vt:lpstr>
      <vt:lpstr>Oppgave 3</vt:lpstr>
      <vt:lpstr>Oppgave 4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2014-03-20T09:04:19Z</dcterms:created>
  <dcterms:modified xsi:type="dcterms:W3CDTF">2023-06-23T08:43:22Z</dcterms:modified>
  <cp:category/>
  <cp:contentStatus/>
</cp:coreProperties>
</file>