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Løsninger\Ferdig\"/>
    </mc:Choice>
  </mc:AlternateContent>
  <xr:revisionPtr revIDLastSave="0" documentId="13_ncr:1_{641FFF28-4228-4B53-9B69-1D54D1D4A3B4}" xr6:coauthVersionLast="47" xr6:coauthVersionMax="47" xr10:uidLastSave="{00000000-0000-0000-0000-000000000000}"/>
  <bookViews>
    <workbookView xWindow="1560" yWindow="1560" windowWidth="17040" windowHeight="12255" activeTab="2" xr2:uid="{00000000-000D-0000-FFFF-FFFF00000000}"/>
  </bookViews>
  <sheets>
    <sheet name="Oppgave  12.15" sheetId="1" r:id="rId1"/>
    <sheet name="Oppgave 12.16" sheetId="2" r:id="rId2"/>
    <sheet name="Oppgave 12.17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3" l="1"/>
  <c r="E28" i="3"/>
  <c r="E29" i="3" s="1"/>
  <c r="E24" i="3"/>
  <c r="E23" i="3"/>
  <c r="E20" i="3"/>
  <c r="E15" i="3" s="1"/>
  <c r="G15" i="3" s="1"/>
  <c r="G17" i="3"/>
  <c r="F14" i="3"/>
  <c r="E14" i="3"/>
  <c r="F13" i="3"/>
  <c r="G13" i="3" s="1"/>
  <c r="I11" i="3"/>
  <c r="I10" i="3"/>
  <c r="E9" i="3"/>
  <c r="F6" i="3"/>
  <c r="F5" i="3"/>
  <c r="I5" i="3" s="1"/>
  <c r="G9" i="2"/>
  <c r="I8" i="2"/>
  <c r="I7" i="2"/>
  <c r="I6" i="2"/>
  <c r="E25" i="3" l="1"/>
  <c r="F7" i="3" s="1"/>
  <c r="I7" i="3" s="1"/>
  <c r="H14" i="3"/>
  <c r="F18" i="3"/>
  <c r="I9" i="3"/>
  <c r="E16" i="3" l="1"/>
  <c r="G16" i="3" s="1"/>
  <c r="E18" i="3" l="1"/>
</calcChain>
</file>

<file path=xl/sharedStrings.xml><?xml version="1.0" encoding="utf-8"?>
<sst xmlns="http://schemas.openxmlformats.org/spreadsheetml/2006/main" count="94" uniqueCount="62">
  <si>
    <t>Saldobalanse</t>
  </si>
  <si>
    <t>Posteringer</t>
  </si>
  <si>
    <t>Resultat</t>
  </si>
  <si>
    <t>Balanse</t>
  </si>
  <si>
    <t>Debet</t>
  </si>
  <si>
    <t>Kredit</t>
  </si>
  <si>
    <t>Løsning oppgave 12.15</t>
  </si>
  <si>
    <t>a)</t>
  </si>
  <si>
    <t>Full tilvirkningskost omfatter både faste og variable tilvirkningskostnader.</t>
  </si>
  <si>
    <t>Variabel tilvirkningskost omfatter bare de variable tilvirkningskostnadene.</t>
  </si>
  <si>
    <t>b)</t>
  </si>
  <si>
    <t>Materialer</t>
  </si>
  <si>
    <t>230 000 – 12 000</t>
  </si>
  <si>
    <t>Varer i arbeid</t>
  </si>
  <si>
    <t>Ferdigvarer</t>
  </si>
  <si>
    <t>Små foretak etter regnskapsloven § 1-6 har anledning til å vurdere egentilvirkede varer til full tilvirkningskost, jf. rskl. § 5-3 andre ledd.</t>
  </si>
  <si>
    <t>I så fall vil verdsettingen blir slik:</t>
  </si>
  <si>
    <t>Løsning oppgave 12.16</t>
  </si>
  <si>
    <t>Råvarer</t>
  </si>
  <si>
    <t>Ferdige varer</t>
  </si>
  <si>
    <t>Kjøp av råvarer</t>
  </si>
  <si>
    <t>Beholdningsendr.via og fv</t>
  </si>
  <si>
    <t>via = varer i arbeid</t>
  </si>
  <si>
    <t>fv = ferdige varer</t>
  </si>
  <si>
    <t>Løsning oppgave 12.17</t>
  </si>
  <si>
    <t>Maskiner</t>
  </si>
  <si>
    <t>Salg av maskin</t>
  </si>
  <si>
    <t>Råvarebeholdning</t>
  </si>
  <si>
    <t>Beholdning ferdige varer</t>
  </si>
  <si>
    <t>Beholdning varer i arbeid</t>
  </si>
  <si>
    <t>Gevinst ved salg av maskin</t>
  </si>
  <si>
    <t>Beh.endring via og fv</t>
  </si>
  <si>
    <t>Avskrivning bygninger</t>
  </si>
  <si>
    <t>Avskrivning maskiner</t>
  </si>
  <si>
    <t>Tap ved salg maskin</t>
  </si>
  <si>
    <t>Beregninger</t>
  </si>
  <si>
    <t>Avskrivning maskiner:</t>
  </si>
  <si>
    <r>
      <t xml:space="preserve">Solgt maskin: kr 600 000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6/12 =</t>
    </r>
  </si>
  <si>
    <r>
      <t xml:space="preserve">Øvrige maskiner: kr (3 000 000 – 600 000)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=</t>
    </r>
  </si>
  <si>
    <t>Årets avskrivning maskiner</t>
  </si>
  <si>
    <t>Regnskapsm. verdi: 600 000 – 400 000 – 60 000 =</t>
  </si>
  <si>
    <t>Tap ved salg av maskin</t>
  </si>
  <si>
    <t>Beholdningøkning råvarer: 900 000 – 600 000 =</t>
  </si>
  <si>
    <t>Beholdningsøkning varer i arbeid: 500 000 – 300 000 =</t>
  </si>
  <si>
    <t>Beholdningsnedgang ferdigvarer: 1 000 000 – 950 000 =</t>
  </si>
  <si>
    <t>Konto-</t>
  </si>
  <si>
    <t>kode</t>
  </si>
  <si>
    <t>Salgssum maskin</t>
  </si>
  <si>
    <t>Dato</t>
  </si>
  <si>
    <t>Tekst</t>
  </si>
  <si>
    <t>Mva.-</t>
  </si>
  <si>
    <t xml:space="preserve">Kredit </t>
  </si>
  <si>
    <t>Beløp</t>
  </si>
  <si>
    <t>konto</t>
  </si>
  <si>
    <t>Beholdn.økning råvarer</t>
  </si>
  <si>
    <t>Beholdn.nedgang f.varer</t>
  </si>
  <si>
    <t>31.12.</t>
  </si>
  <si>
    <t>Beh.økning varer i arbeid</t>
  </si>
  <si>
    <t>Viktig at vi her ikke bruker moms-koder</t>
  </si>
  <si>
    <t>Kontonavn</t>
  </si>
  <si>
    <t>Bygninger</t>
  </si>
  <si>
    <r>
      <t xml:space="preserve">Avskrivning bygninger: kr 7 500 000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0,04 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</si>
</sst>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i/>
      <sz val="12"/>
      <name val="Times New Roman"/>
      <family val="1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1" applyFont="1"/>
    <xf numFmtId="0" fontId="3" fillId="0" borderId="0" xfId="1" applyFont="1"/>
    <xf numFmtId="3" fontId="3" fillId="0" borderId="0" xfId="1" applyNumberFormat="1" applyFont="1"/>
    <xf numFmtId="0" fontId="3" fillId="0" borderId="1" xfId="1" applyFont="1" applyBorder="1" applyAlignment="1">
      <alignment horizontal="center"/>
    </xf>
    <xf numFmtId="0" fontId="3" fillId="0" borderId="2" xfId="1" applyFont="1" applyBorder="1"/>
    <xf numFmtId="0" fontId="3" fillId="0" borderId="6" xfId="1" applyFont="1" applyBorder="1"/>
    <xf numFmtId="3" fontId="3" fillId="0" borderId="7" xfId="1" applyNumberFormat="1" applyFont="1" applyBorder="1" applyAlignment="1">
      <alignment horizontal="center"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" fontId="3" fillId="0" borderId="9" xfId="1" applyNumberFormat="1" applyFont="1" applyBorder="1" applyAlignment="1">
      <alignment horizontal="center"/>
    </xf>
    <xf numFmtId="3" fontId="3" fillId="0" borderId="9" xfId="1" applyNumberFormat="1" applyFont="1" applyBorder="1"/>
    <xf numFmtId="3" fontId="3" fillId="0" borderId="10" xfId="1" applyNumberFormat="1" applyFont="1" applyBorder="1"/>
    <xf numFmtId="3" fontId="3" fillId="2" borderId="9" xfId="1" applyNumberFormat="1" applyFont="1" applyFill="1" applyBorder="1" applyProtection="1">
      <protection locked="0"/>
    </xf>
    <xf numFmtId="3" fontId="3" fillId="0" borderId="11" xfId="1" applyNumberFormat="1" applyFont="1" applyBorder="1" applyProtection="1">
      <protection locked="0"/>
    </xf>
    <xf numFmtId="3" fontId="3" fillId="2" borderId="12" xfId="1" applyNumberFormat="1" applyFont="1" applyFill="1" applyBorder="1"/>
    <xf numFmtId="3" fontId="3" fillId="0" borderId="11" xfId="1" applyNumberFormat="1" applyFont="1" applyBorder="1"/>
    <xf numFmtId="3" fontId="3" fillId="2" borderId="11" xfId="1" applyNumberFormat="1" applyFont="1" applyFill="1" applyBorder="1"/>
    <xf numFmtId="1" fontId="3" fillId="0" borderId="6" xfId="1" applyNumberFormat="1" applyFont="1" applyBorder="1" applyAlignment="1">
      <alignment horizontal="center"/>
    </xf>
    <xf numFmtId="3" fontId="3" fillId="0" borderId="5" xfId="1" applyNumberFormat="1" applyFont="1" applyBorder="1"/>
    <xf numFmtId="3" fontId="3" fillId="2" borderId="6" xfId="1" applyNumberFormat="1" applyFont="1" applyFill="1" applyBorder="1"/>
    <xf numFmtId="3" fontId="3" fillId="0" borderId="14" xfId="1" applyNumberFormat="1" applyFont="1" applyBorder="1" applyProtection="1">
      <protection locked="0"/>
    </xf>
    <xf numFmtId="3" fontId="3" fillId="2" borderId="15" xfId="1" applyNumberFormat="1" applyFont="1" applyFill="1" applyBorder="1"/>
    <xf numFmtId="3" fontId="3" fillId="0" borderId="14" xfId="1" applyNumberFormat="1" applyFont="1" applyBorder="1"/>
    <xf numFmtId="3" fontId="3" fillId="2" borderId="14" xfId="1" applyNumberFormat="1" applyFont="1" applyFill="1" applyBorder="1"/>
    <xf numFmtId="3" fontId="3" fillId="0" borderId="7" xfId="1" applyNumberFormat="1" applyFont="1" applyBorder="1"/>
    <xf numFmtId="0" fontId="4" fillId="0" borderId="0" xfId="1" applyFont="1"/>
    <xf numFmtId="3" fontId="3" fillId="0" borderId="0" xfId="1" applyNumberFormat="1" applyFont="1" applyAlignment="1">
      <alignment horizontal="left" indent="1"/>
    </xf>
    <xf numFmtId="0" fontId="3" fillId="0" borderId="7" xfId="1" applyFont="1" applyBorder="1" applyAlignment="1">
      <alignment horizontal="center" vertical="center"/>
    </xf>
    <xf numFmtId="3" fontId="3" fillId="0" borderId="16" xfId="1" applyNumberFormat="1" applyFont="1" applyBorder="1"/>
    <xf numFmtId="3" fontId="3" fillId="0" borderId="17" xfId="1" applyNumberFormat="1" applyFont="1" applyBorder="1"/>
    <xf numFmtId="3" fontId="3" fillId="0" borderId="17" xfId="1" applyNumberFormat="1" applyFont="1" applyBorder="1" applyProtection="1">
      <protection locked="0"/>
    </xf>
    <xf numFmtId="3" fontId="3" fillId="2" borderId="18" xfId="1" applyNumberFormat="1" applyFont="1" applyFill="1" applyBorder="1"/>
    <xf numFmtId="3" fontId="3" fillId="2" borderId="17" xfId="1" applyNumberFormat="1" applyFont="1" applyFill="1" applyBorder="1"/>
    <xf numFmtId="1" fontId="3" fillId="0" borderId="17" xfId="1" applyNumberFormat="1" applyFont="1" applyBorder="1" applyAlignment="1">
      <alignment horizontal="center"/>
    </xf>
    <xf numFmtId="3" fontId="3" fillId="0" borderId="19" xfId="1" applyNumberFormat="1" applyFont="1" applyBorder="1"/>
    <xf numFmtId="3" fontId="3" fillId="2" borderId="17" xfId="1" applyNumberFormat="1" applyFont="1" applyFill="1" applyBorder="1" applyProtection="1">
      <protection locked="0"/>
    </xf>
    <xf numFmtId="3" fontId="3" fillId="0" borderId="14" xfId="1" applyNumberFormat="1" applyFont="1" applyBorder="1" applyAlignment="1">
      <alignment horizontal="left"/>
    </xf>
    <xf numFmtId="3" fontId="3" fillId="2" borderId="6" xfId="1" applyNumberFormat="1" applyFont="1" applyFill="1" applyBorder="1" applyProtection="1">
      <protection locked="0"/>
    </xf>
    <xf numFmtId="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left"/>
    </xf>
    <xf numFmtId="3" fontId="3" fillId="0" borderId="0" xfId="1" applyNumberFormat="1" applyFont="1" applyProtection="1">
      <protection locked="0"/>
    </xf>
    <xf numFmtId="1" fontId="3" fillId="0" borderId="0" xfId="1" applyNumberFormat="1" applyFont="1" applyAlignment="1">
      <alignment horizontal="left"/>
    </xf>
    <xf numFmtId="1" fontId="3" fillId="0" borderId="20" xfId="1" applyNumberFormat="1" applyFont="1" applyBorder="1" applyAlignment="1">
      <alignment horizontal="center"/>
    </xf>
    <xf numFmtId="3" fontId="3" fillId="0" borderId="21" xfId="1" applyNumberFormat="1" applyFont="1" applyBorder="1"/>
    <xf numFmtId="3" fontId="3" fillId="0" borderId="20" xfId="1" applyNumberFormat="1" applyFont="1" applyBorder="1"/>
    <xf numFmtId="3" fontId="3" fillId="2" borderId="20" xfId="1" applyNumberFormat="1" applyFont="1" applyFill="1" applyBorder="1" applyProtection="1">
      <protection locked="0"/>
    </xf>
    <xf numFmtId="3" fontId="3" fillId="0" borderId="20" xfId="1" applyNumberFormat="1" applyFont="1" applyBorder="1" applyProtection="1">
      <protection locked="0"/>
    </xf>
    <xf numFmtId="3" fontId="3" fillId="2" borderId="22" xfId="1" applyNumberFormat="1" applyFont="1" applyFill="1" applyBorder="1"/>
    <xf numFmtId="3" fontId="3" fillId="2" borderId="20" xfId="1" applyNumberFormat="1" applyFont="1" applyFill="1" applyBorder="1"/>
    <xf numFmtId="3" fontId="3" fillId="0" borderId="9" xfId="1" applyNumberFormat="1" applyFont="1" applyBorder="1" applyProtection="1">
      <protection locked="0"/>
    </xf>
    <xf numFmtId="3" fontId="3" fillId="2" borderId="10" xfId="1" applyNumberFormat="1" applyFont="1" applyFill="1" applyBorder="1"/>
    <xf numFmtId="3" fontId="3" fillId="2" borderId="9" xfId="1" applyNumberFormat="1" applyFont="1" applyFill="1" applyBorder="1"/>
    <xf numFmtId="3" fontId="3" fillId="0" borderId="17" xfId="1" applyNumberFormat="1" applyFont="1" applyBorder="1" applyAlignment="1">
      <alignment horizontal="left"/>
    </xf>
    <xf numFmtId="0" fontId="3" fillId="0" borderId="18" xfId="1" applyFont="1" applyBorder="1" applyAlignment="1">
      <alignment horizontal="left"/>
    </xf>
    <xf numFmtId="3" fontId="3" fillId="0" borderId="6" xfId="1" applyNumberFormat="1" applyFont="1" applyBorder="1" applyProtection="1">
      <protection locked="0"/>
    </xf>
    <xf numFmtId="3" fontId="3" fillId="2" borderId="13" xfId="1" applyNumberFormat="1" applyFont="1" applyFill="1" applyBorder="1"/>
    <xf numFmtId="3" fontId="3" fillId="0" borderId="6" xfId="1" applyNumberFormat="1" applyFont="1" applyBorder="1"/>
    <xf numFmtId="3" fontId="4" fillId="0" borderId="0" xfId="1" applyNumberFormat="1" applyFont="1"/>
    <xf numFmtId="3" fontId="3" fillId="0" borderId="4" xfId="1" applyNumberFormat="1" applyFont="1" applyBorder="1"/>
    <xf numFmtId="3" fontId="3" fillId="2" borderId="4" xfId="1" applyNumberFormat="1" applyFont="1" applyFill="1" applyBorder="1"/>
    <xf numFmtId="0" fontId="5" fillId="0" borderId="0" xfId="1" applyFont="1"/>
    <xf numFmtId="0" fontId="3" fillId="0" borderId="5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1" xfId="0" applyFont="1" applyBorder="1"/>
    <xf numFmtId="0" fontId="3" fillId="0" borderId="23" xfId="0" applyFont="1" applyBorder="1"/>
    <xf numFmtId="0" fontId="3" fillId="0" borderId="2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5" xfId="0" applyFont="1" applyBorder="1"/>
    <xf numFmtId="0" fontId="3" fillId="0" borderId="25" xfId="0" applyFont="1" applyBorder="1"/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/>
    <xf numFmtId="0" fontId="3" fillId="0" borderId="27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1" applyFont="1" applyAlignment="1">
      <alignment horizontal="left" indent="15"/>
    </xf>
    <xf numFmtId="0" fontId="3" fillId="0" borderId="19" xfId="0" applyFont="1" applyBorder="1"/>
    <xf numFmtId="0" fontId="3" fillId="0" borderId="30" xfId="0" applyFont="1" applyBorder="1"/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3" fillId="0" borderId="26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164" fontId="3" fillId="0" borderId="28" xfId="0" applyNumberFormat="1" applyFont="1" applyBorder="1" applyAlignment="1">
      <alignment horizontal="center"/>
    </xf>
    <xf numFmtId="4" fontId="3" fillId="0" borderId="27" xfId="0" applyNumberFormat="1" applyFont="1" applyBorder="1" applyAlignment="1">
      <alignment horizontal="right"/>
    </xf>
    <xf numFmtId="4" fontId="3" fillId="0" borderId="30" xfId="0" applyNumberFormat="1" applyFont="1" applyBorder="1" applyAlignment="1">
      <alignment horizontal="right"/>
    </xf>
    <xf numFmtId="4" fontId="3" fillId="0" borderId="29" xfId="0" applyNumberFormat="1" applyFont="1" applyBorder="1" applyAlignment="1">
      <alignment horizontal="right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3" fontId="3" fillId="0" borderId="4" xfId="1" applyNumberFormat="1" applyFont="1" applyBorder="1" applyAlignment="1">
      <alignment horizontal="center"/>
    </xf>
    <xf numFmtId="3" fontId="3" fillId="0" borderId="3" xfId="1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showGridLines="0" showZeros="0" workbookViewId="0">
      <selection activeCell="C15" sqref="C15"/>
    </sheetView>
  </sheetViews>
  <sheetFormatPr baseColWidth="10" defaultRowHeight="15.75" x14ac:dyDescent="0.25"/>
  <cols>
    <col min="1" max="1" width="5.7109375" style="2" bestFit="1" customWidth="1"/>
    <col min="2" max="2" width="16.5703125" style="2" customWidth="1"/>
    <col min="3" max="11" width="11.42578125" style="3"/>
    <col min="12" max="16384" width="11.42578125" style="2"/>
  </cols>
  <sheetData>
    <row r="1" spans="1:4" x14ac:dyDescent="0.25">
      <c r="A1" s="1" t="s">
        <v>6</v>
      </c>
    </row>
    <row r="3" spans="1:4" x14ac:dyDescent="0.25">
      <c r="A3" s="2" t="s">
        <v>7</v>
      </c>
      <c r="B3" s="2" t="s">
        <v>8</v>
      </c>
    </row>
    <row r="4" spans="1:4" s="3" customFormat="1" x14ac:dyDescent="0.25">
      <c r="A4" s="2"/>
      <c r="B4" s="2" t="s">
        <v>9</v>
      </c>
    </row>
    <row r="6" spans="1:4" s="3" customFormat="1" x14ac:dyDescent="0.25">
      <c r="A6" s="2" t="s">
        <v>10</v>
      </c>
      <c r="B6" s="2" t="s">
        <v>11</v>
      </c>
      <c r="C6" s="3">
        <v>218000</v>
      </c>
      <c r="D6" s="27" t="s">
        <v>12</v>
      </c>
    </row>
    <row r="7" spans="1:4" s="3" customFormat="1" x14ac:dyDescent="0.25">
      <c r="A7" s="2"/>
      <c r="B7" s="2" t="s">
        <v>13</v>
      </c>
      <c r="C7" s="3">
        <v>121000</v>
      </c>
      <c r="D7" s="27"/>
    </row>
    <row r="8" spans="1:4" s="3" customFormat="1" x14ac:dyDescent="0.25">
      <c r="A8" s="2"/>
      <c r="B8" s="2" t="s">
        <v>14</v>
      </c>
      <c r="C8" s="3">
        <v>414000</v>
      </c>
      <c r="D8" s="27"/>
    </row>
    <row r="10" spans="1:4" s="3" customFormat="1" x14ac:dyDescent="0.25">
      <c r="A10" s="2"/>
      <c r="B10" s="2" t="s">
        <v>15</v>
      </c>
    </row>
    <row r="11" spans="1:4" s="3" customFormat="1" x14ac:dyDescent="0.25">
      <c r="A11" s="2"/>
      <c r="B11" s="2" t="s">
        <v>16</v>
      </c>
    </row>
    <row r="13" spans="1:4" s="3" customFormat="1" x14ac:dyDescent="0.25">
      <c r="A13" s="2"/>
      <c r="B13" s="2" t="s">
        <v>11</v>
      </c>
      <c r="C13" s="3">
        <v>218000</v>
      </c>
      <c r="D13" s="27"/>
    </row>
    <row r="14" spans="1:4" s="3" customFormat="1" x14ac:dyDescent="0.25">
      <c r="A14" s="2"/>
      <c r="B14" s="2" t="s">
        <v>13</v>
      </c>
      <c r="C14" s="3">
        <v>160000</v>
      </c>
      <c r="D14" s="27"/>
    </row>
    <row r="15" spans="1:4" s="3" customFormat="1" x14ac:dyDescent="0.25">
      <c r="A15" s="2"/>
      <c r="B15" s="2" t="s">
        <v>14</v>
      </c>
      <c r="C15" s="3">
        <v>590000</v>
      </c>
      <c r="D15" s="27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12.15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showGridLines="0" showZeros="0" workbookViewId="0">
      <selection activeCell="I8" sqref="I8"/>
    </sheetView>
  </sheetViews>
  <sheetFormatPr baseColWidth="10" defaultRowHeight="15.75" x14ac:dyDescent="0.25"/>
  <cols>
    <col min="1" max="1" width="7" style="2" customWidth="1"/>
    <col min="2" max="2" width="24.85546875" style="2" customWidth="1"/>
    <col min="3" max="3" width="10.7109375" style="2" customWidth="1"/>
    <col min="4" max="10" width="10.7109375" style="3" customWidth="1"/>
    <col min="11" max="16384" width="11.42578125" style="2"/>
  </cols>
  <sheetData>
    <row r="1" spans="1:10" x14ac:dyDescent="0.25">
      <c r="A1" s="1" t="s">
        <v>17</v>
      </c>
    </row>
    <row r="4" spans="1:10" x14ac:dyDescent="0.25">
      <c r="A4" s="4" t="s">
        <v>45</v>
      </c>
      <c r="B4" s="5" t="s">
        <v>59</v>
      </c>
      <c r="C4" s="93" t="s">
        <v>0</v>
      </c>
      <c r="D4" s="94"/>
      <c r="E4" s="95" t="s">
        <v>1</v>
      </c>
      <c r="F4" s="95"/>
      <c r="G4" s="95" t="s">
        <v>2</v>
      </c>
      <c r="H4" s="95"/>
      <c r="I4" s="95" t="s">
        <v>3</v>
      </c>
      <c r="J4" s="95"/>
    </row>
    <row r="5" spans="1:10" x14ac:dyDescent="0.25">
      <c r="A5" s="62" t="s">
        <v>46</v>
      </c>
      <c r="B5" s="6"/>
      <c r="C5" s="28" t="s">
        <v>4</v>
      </c>
      <c r="D5" s="8" t="s">
        <v>5</v>
      </c>
      <c r="E5" s="8" t="s">
        <v>4</v>
      </c>
      <c r="F5" s="8" t="s">
        <v>5</v>
      </c>
      <c r="G5" s="8" t="s">
        <v>4</v>
      </c>
      <c r="H5" s="8" t="s">
        <v>5</v>
      </c>
      <c r="I5" s="8" t="s">
        <v>4</v>
      </c>
      <c r="J5" s="9" t="s">
        <v>5</v>
      </c>
    </row>
    <row r="6" spans="1:10" x14ac:dyDescent="0.25">
      <c r="A6" s="10">
        <v>1410</v>
      </c>
      <c r="B6" s="11" t="s">
        <v>18</v>
      </c>
      <c r="C6" s="12">
        <v>20000</v>
      </c>
      <c r="D6" s="13"/>
      <c r="E6" s="14">
        <v>5000</v>
      </c>
      <c r="F6" s="15"/>
      <c r="G6" s="16"/>
      <c r="H6" s="17"/>
      <c r="I6" s="16">
        <f>C6+E6</f>
        <v>25000</v>
      </c>
      <c r="J6" s="17"/>
    </row>
    <row r="7" spans="1:10" x14ac:dyDescent="0.25">
      <c r="A7" s="10">
        <v>1420</v>
      </c>
      <c r="B7" s="29" t="s">
        <v>19</v>
      </c>
      <c r="C7" s="30">
        <v>100000</v>
      </c>
      <c r="D7" s="13"/>
      <c r="E7" s="31"/>
      <c r="F7" s="32">
        <v>10000</v>
      </c>
      <c r="G7" s="30"/>
      <c r="H7" s="33"/>
      <c r="I7" s="30">
        <f>C7-F7</f>
        <v>90000</v>
      </c>
      <c r="J7" s="33"/>
    </row>
    <row r="8" spans="1:10" x14ac:dyDescent="0.25">
      <c r="A8" s="10">
        <v>1430</v>
      </c>
      <c r="B8" s="29" t="s">
        <v>13</v>
      </c>
      <c r="C8" s="11">
        <v>30000</v>
      </c>
      <c r="D8" s="13"/>
      <c r="E8" s="31">
        <v>20000</v>
      </c>
      <c r="F8" s="32"/>
      <c r="G8" s="30"/>
      <c r="H8" s="33"/>
      <c r="I8" s="30">
        <f>C8+E8</f>
        <v>50000</v>
      </c>
      <c r="J8" s="33"/>
    </row>
    <row r="9" spans="1:10" x14ac:dyDescent="0.25">
      <c r="A9" s="34">
        <v>4010</v>
      </c>
      <c r="B9" s="35" t="s">
        <v>20</v>
      </c>
      <c r="C9" s="35">
        <v>500000</v>
      </c>
      <c r="D9" s="36"/>
      <c r="E9" s="31"/>
      <c r="F9" s="32">
        <v>5000</v>
      </c>
      <c r="G9" s="30">
        <f>C9-F9</f>
        <v>495000</v>
      </c>
      <c r="H9" s="33"/>
      <c r="I9" s="30"/>
      <c r="J9" s="33"/>
    </row>
    <row r="10" spans="1:10" x14ac:dyDescent="0.25">
      <c r="A10" s="18">
        <v>4400</v>
      </c>
      <c r="B10" s="37" t="s">
        <v>21</v>
      </c>
      <c r="C10" s="19"/>
      <c r="D10" s="38"/>
      <c r="E10" s="21">
        <v>10000</v>
      </c>
      <c r="F10" s="22">
        <v>20000</v>
      </c>
      <c r="G10" s="23"/>
      <c r="H10" s="24">
        <v>10000</v>
      </c>
      <c r="I10" s="23"/>
      <c r="J10" s="24"/>
    </row>
    <row r="11" spans="1:10" x14ac:dyDescent="0.25">
      <c r="A11" s="39"/>
      <c r="B11" s="40"/>
      <c r="C11" s="3"/>
      <c r="D11" s="41"/>
      <c r="E11" s="41"/>
    </row>
    <row r="12" spans="1:10" x14ac:dyDescent="0.25">
      <c r="A12" s="42" t="s">
        <v>22</v>
      </c>
      <c r="B12" s="40"/>
      <c r="C12" s="3"/>
      <c r="D12" s="41"/>
      <c r="E12" s="41"/>
    </row>
    <row r="13" spans="1:10" x14ac:dyDescent="0.25">
      <c r="A13" s="42" t="s">
        <v>23</v>
      </c>
      <c r="B13" s="40"/>
      <c r="C13" s="3"/>
      <c r="D13" s="41"/>
      <c r="E13" s="41"/>
    </row>
  </sheetData>
  <mergeCells count="4">
    <mergeCell ref="C4:D4"/>
    <mergeCell ref="E4:F4"/>
    <mergeCell ref="G4:H4"/>
    <mergeCell ref="I4:J4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12.16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2"/>
  <sheetViews>
    <sheetView showGridLines="0" showZeros="0" tabSelected="1" workbookViewId="0">
      <selection activeCell="A17" sqref="A17"/>
    </sheetView>
  </sheetViews>
  <sheetFormatPr baseColWidth="10" defaultRowHeight="15.75" x14ac:dyDescent="0.25"/>
  <cols>
    <col min="1" max="1" width="7" style="2" customWidth="1"/>
    <col min="2" max="2" width="26.140625" style="2" bestFit="1" customWidth="1"/>
    <col min="3" max="10" width="11.42578125" style="3"/>
    <col min="11" max="16384" width="11.42578125" style="2"/>
  </cols>
  <sheetData>
    <row r="1" spans="1:10" x14ac:dyDescent="0.25">
      <c r="A1" s="1" t="s">
        <v>24</v>
      </c>
    </row>
    <row r="3" spans="1:10" x14ac:dyDescent="0.25">
      <c r="A3" s="4" t="s">
        <v>45</v>
      </c>
      <c r="B3" s="5" t="s">
        <v>59</v>
      </c>
      <c r="C3" s="96" t="s">
        <v>0</v>
      </c>
      <c r="D3" s="95"/>
      <c r="E3" s="95" t="s">
        <v>1</v>
      </c>
      <c r="F3" s="95"/>
      <c r="G3" s="95" t="s">
        <v>2</v>
      </c>
      <c r="H3" s="95"/>
      <c r="I3" s="95" t="s">
        <v>3</v>
      </c>
      <c r="J3" s="95"/>
    </row>
    <row r="4" spans="1:10" x14ac:dyDescent="0.25">
      <c r="A4" s="62" t="s">
        <v>46</v>
      </c>
      <c r="B4" s="6"/>
      <c r="C4" s="7" t="s">
        <v>4</v>
      </c>
      <c r="D4" s="8" t="s">
        <v>5</v>
      </c>
      <c r="E4" s="8" t="s">
        <v>4</v>
      </c>
      <c r="F4" s="8" t="s">
        <v>5</v>
      </c>
      <c r="G4" s="8" t="s">
        <v>4</v>
      </c>
      <c r="H4" s="8" t="s">
        <v>5</v>
      </c>
      <c r="I4" s="8" t="s">
        <v>4</v>
      </c>
      <c r="J4" s="9" t="s">
        <v>5</v>
      </c>
    </row>
    <row r="5" spans="1:10" x14ac:dyDescent="0.25">
      <c r="A5" s="10">
        <v>1100</v>
      </c>
      <c r="B5" s="11" t="s">
        <v>60</v>
      </c>
      <c r="C5" s="12">
        <v>5700000</v>
      </c>
      <c r="D5" s="13"/>
      <c r="E5" s="14"/>
      <c r="F5" s="15">
        <f>E20</f>
        <v>300000</v>
      </c>
      <c r="G5" s="16"/>
      <c r="H5" s="17"/>
      <c r="I5" s="16">
        <f>C5-F5</f>
        <v>5400000</v>
      </c>
      <c r="J5" s="17"/>
    </row>
    <row r="6" spans="1:10" x14ac:dyDescent="0.25">
      <c r="A6" s="43">
        <v>1200</v>
      </c>
      <c r="B6" s="44" t="s">
        <v>25</v>
      </c>
      <c r="C6" s="45">
        <v>1600000</v>
      </c>
      <c r="D6" s="46"/>
      <c r="E6" s="47"/>
      <c r="F6" s="48">
        <f>E28</f>
        <v>140000</v>
      </c>
      <c r="G6" s="45"/>
      <c r="H6" s="49"/>
      <c r="I6" s="45"/>
      <c r="J6" s="49"/>
    </row>
    <row r="7" spans="1:10" x14ac:dyDescent="0.25">
      <c r="A7" s="10"/>
      <c r="B7" s="29"/>
      <c r="C7" s="11"/>
      <c r="D7" s="13"/>
      <c r="E7" s="50"/>
      <c r="F7" s="51">
        <f>E25</f>
        <v>540000</v>
      </c>
      <c r="G7" s="11"/>
      <c r="H7" s="52"/>
      <c r="I7" s="11">
        <f>C6-F6-F7</f>
        <v>920000</v>
      </c>
      <c r="J7" s="52"/>
    </row>
    <row r="8" spans="1:10" x14ac:dyDescent="0.25">
      <c r="A8" s="10">
        <v>1209</v>
      </c>
      <c r="B8" s="29" t="s">
        <v>26</v>
      </c>
      <c r="C8" s="11"/>
      <c r="D8" s="13">
        <v>100000</v>
      </c>
      <c r="E8" s="50">
        <v>100000</v>
      </c>
      <c r="F8" s="51"/>
      <c r="G8" s="11"/>
      <c r="H8" s="52"/>
      <c r="I8" s="11"/>
      <c r="J8" s="52"/>
    </row>
    <row r="9" spans="1:10" x14ac:dyDescent="0.25">
      <c r="A9" s="10">
        <v>1410</v>
      </c>
      <c r="B9" s="29" t="s">
        <v>27</v>
      </c>
      <c r="C9" s="11">
        <v>600000</v>
      </c>
      <c r="D9" s="13"/>
      <c r="E9" s="50">
        <f>E31</f>
        <v>300000</v>
      </c>
      <c r="F9" s="51"/>
      <c r="G9" s="11"/>
      <c r="H9" s="52"/>
      <c r="I9" s="11">
        <f>SUM(C9:E9)</f>
        <v>900000</v>
      </c>
      <c r="J9" s="52"/>
    </row>
    <row r="10" spans="1:10" x14ac:dyDescent="0.25">
      <c r="A10" s="10">
        <v>1420</v>
      </c>
      <c r="B10" s="29" t="s">
        <v>28</v>
      </c>
      <c r="C10" s="11">
        <v>1000000</v>
      </c>
      <c r="D10" s="13"/>
      <c r="E10" s="50"/>
      <c r="F10" s="51">
        <v>50000</v>
      </c>
      <c r="G10" s="11"/>
      <c r="H10" s="52"/>
      <c r="I10" s="11">
        <f>C10-F10</f>
        <v>950000</v>
      </c>
      <c r="J10" s="52"/>
    </row>
    <row r="11" spans="1:10" x14ac:dyDescent="0.25">
      <c r="A11" s="10">
        <v>1430</v>
      </c>
      <c r="B11" s="29" t="s">
        <v>29</v>
      </c>
      <c r="C11" s="11">
        <v>300000</v>
      </c>
      <c r="D11" s="13"/>
      <c r="E11" s="50">
        <v>200000</v>
      </c>
      <c r="F11" s="51"/>
      <c r="G11" s="11"/>
      <c r="H11" s="52"/>
      <c r="I11" s="11">
        <f>SUM(C11:E11)</f>
        <v>500000</v>
      </c>
      <c r="J11" s="52"/>
    </row>
    <row r="12" spans="1:10" x14ac:dyDescent="0.25">
      <c r="A12" s="10">
        <v>3930</v>
      </c>
      <c r="B12" s="29" t="s">
        <v>30</v>
      </c>
      <c r="C12" s="30"/>
      <c r="D12" s="13"/>
      <c r="E12" s="31"/>
      <c r="F12" s="32"/>
      <c r="G12" s="30"/>
      <c r="H12" s="33"/>
      <c r="I12" s="30"/>
      <c r="J12" s="33"/>
    </row>
    <row r="13" spans="1:10" x14ac:dyDescent="0.25">
      <c r="A13" s="10">
        <v>4010</v>
      </c>
      <c r="B13" s="29" t="s">
        <v>20</v>
      </c>
      <c r="C13" s="11">
        <v>4000000</v>
      </c>
      <c r="D13" s="13"/>
      <c r="E13" s="31"/>
      <c r="F13" s="32">
        <f>E31</f>
        <v>300000</v>
      </c>
      <c r="G13" s="30">
        <f>C13-F13</f>
        <v>3700000</v>
      </c>
      <c r="H13" s="33"/>
      <c r="I13" s="30"/>
      <c r="J13" s="33"/>
    </row>
    <row r="14" spans="1:10" x14ac:dyDescent="0.25">
      <c r="A14" s="10">
        <v>4400</v>
      </c>
      <c r="B14" s="29" t="s">
        <v>31</v>
      </c>
      <c r="C14" s="29"/>
      <c r="D14" s="13"/>
      <c r="E14" s="31">
        <f>F10</f>
        <v>50000</v>
      </c>
      <c r="F14" s="32">
        <f>E11</f>
        <v>200000</v>
      </c>
      <c r="G14" s="30"/>
      <c r="H14" s="33">
        <f>F14-E14</f>
        <v>150000</v>
      </c>
      <c r="I14" s="30"/>
      <c r="J14" s="33"/>
    </row>
    <row r="15" spans="1:10" x14ac:dyDescent="0.25">
      <c r="A15" s="10">
        <v>6000</v>
      </c>
      <c r="B15" s="53" t="s">
        <v>32</v>
      </c>
      <c r="C15" s="29"/>
      <c r="D15" s="13"/>
      <c r="E15" s="31">
        <f>E20</f>
        <v>300000</v>
      </c>
      <c r="F15" s="32"/>
      <c r="G15" s="30">
        <f>SUM(E15)</f>
        <v>300000</v>
      </c>
      <c r="H15" s="33"/>
      <c r="I15" s="30"/>
      <c r="J15" s="33"/>
    </row>
    <row r="16" spans="1:10" x14ac:dyDescent="0.25">
      <c r="A16" s="34">
        <v>6010</v>
      </c>
      <c r="B16" s="54" t="s">
        <v>33</v>
      </c>
      <c r="C16" s="35"/>
      <c r="D16" s="36"/>
      <c r="E16" s="31">
        <f>E25</f>
        <v>540000</v>
      </c>
      <c r="F16" s="32"/>
      <c r="G16" s="30">
        <f>SUM(E16)</f>
        <v>540000</v>
      </c>
      <c r="H16" s="33"/>
      <c r="I16" s="30"/>
      <c r="J16" s="33"/>
    </row>
    <row r="17" spans="1:10" x14ac:dyDescent="0.25">
      <c r="A17" s="63">
        <v>7880</v>
      </c>
      <c r="B17" s="6" t="s">
        <v>34</v>
      </c>
      <c r="C17" s="19"/>
      <c r="D17" s="20"/>
      <c r="E17" s="55">
        <v>140000</v>
      </c>
      <c r="F17" s="56">
        <v>100000</v>
      </c>
      <c r="G17" s="57">
        <f>E17-F17</f>
        <v>40000</v>
      </c>
      <c r="H17" s="20"/>
      <c r="I17" s="57"/>
      <c r="J17" s="20"/>
    </row>
    <row r="18" spans="1:10" s="26" customFormat="1" ht="20.25" x14ac:dyDescent="0.3">
      <c r="C18" s="58"/>
      <c r="D18" s="58"/>
      <c r="E18" s="59">
        <f>SUM(E5:E17)</f>
        <v>1630000</v>
      </c>
      <c r="F18" s="60">
        <f>SUM(F5:F17)</f>
        <v>1630000</v>
      </c>
      <c r="G18" s="58"/>
      <c r="H18" s="58"/>
      <c r="I18" s="58"/>
      <c r="J18" s="58"/>
    </row>
    <row r="19" spans="1:10" x14ac:dyDescent="0.25">
      <c r="A19" s="61" t="s">
        <v>35</v>
      </c>
    </row>
    <row r="20" spans="1:10" x14ac:dyDescent="0.25">
      <c r="A20" s="2" t="s">
        <v>61</v>
      </c>
      <c r="E20" s="3">
        <f>7500000*0.04</f>
        <v>300000</v>
      </c>
    </row>
    <row r="22" spans="1:10" x14ac:dyDescent="0.25">
      <c r="A22" s="2" t="s">
        <v>36</v>
      </c>
    </row>
    <row r="23" spans="1:10" x14ac:dyDescent="0.25">
      <c r="A23" s="2" t="s">
        <v>37</v>
      </c>
      <c r="E23" s="3">
        <f>600000*0.2*6/12</f>
        <v>60000</v>
      </c>
    </row>
    <row r="24" spans="1:10" x14ac:dyDescent="0.25">
      <c r="A24" s="2" t="s">
        <v>38</v>
      </c>
      <c r="E24" s="3">
        <f>2400000*0.2</f>
        <v>480000</v>
      </c>
    </row>
    <row r="25" spans="1:10" s="26" customFormat="1" ht="20.25" x14ac:dyDescent="0.3">
      <c r="A25" s="2" t="s">
        <v>39</v>
      </c>
      <c r="C25" s="3"/>
      <c r="D25" s="3"/>
      <c r="E25" s="25">
        <f>SUM(E23:E24)</f>
        <v>540000</v>
      </c>
      <c r="F25" s="3"/>
      <c r="G25" s="3"/>
      <c r="H25" s="3"/>
      <c r="I25" s="3"/>
      <c r="J25" s="3"/>
    </row>
    <row r="27" spans="1:10" x14ac:dyDescent="0.25">
      <c r="A27" s="2" t="s">
        <v>47</v>
      </c>
      <c r="E27" s="3">
        <v>100000</v>
      </c>
    </row>
    <row r="28" spans="1:10" x14ac:dyDescent="0.25">
      <c r="A28" s="2" t="s">
        <v>40</v>
      </c>
      <c r="E28" s="3">
        <f>600000-460000</f>
        <v>140000</v>
      </c>
    </row>
    <row r="29" spans="1:10" s="26" customFormat="1" ht="20.25" x14ac:dyDescent="0.3">
      <c r="A29" s="2" t="s">
        <v>41</v>
      </c>
      <c r="C29" s="3"/>
      <c r="D29" s="3"/>
      <c r="E29" s="25">
        <f>E28-E27</f>
        <v>40000</v>
      </c>
      <c r="F29" s="3"/>
      <c r="G29" s="3"/>
      <c r="H29" s="3"/>
      <c r="I29" s="3"/>
      <c r="J29" s="3"/>
    </row>
    <row r="31" spans="1:10" x14ac:dyDescent="0.25">
      <c r="A31" s="2" t="s">
        <v>42</v>
      </c>
      <c r="E31" s="3">
        <v>300000</v>
      </c>
    </row>
    <row r="32" spans="1:10" x14ac:dyDescent="0.25">
      <c r="A32" s="2" t="s">
        <v>43</v>
      </c>
      <c r="E32" s="3">
        <v>200000</v>
      </c>
    </row>
    <row r="33" spans="1:10" x14ac:dyDescent="0.25">
      <c r="A33" s="2" t="s">
        <v>44</v>
      </c>
      <c r="E33" s="3">
        <f>50000</f>
        <v>50000</v>
      </c>
    </row>
    <row r="35" spans="1:10" x14ac:dyDescent="0.25">
      <c r="B35" s="82" t="s">
        <v>10</v>
      </c>
      <c r="C35" s="64" t="s">
        <v>48</v>
      </c>
      <c r="D35" s="64" t="s">
        <v>49</v>
      </c>
      <c r="E35" s="65"/>
      <c r="F35" s="66" t="s">
        <v>4</v>
      </c>
      <c r="G35" s="67" t="s">
        <v>50</v>
      </c>
      <c r="H35" s="66" t="s">
        <v>51</v>
      </c>
      <c r="I35" s="67" t="s">
        <v>50</v>
      </c>
      <c r="J35" s="68" t="s">
        <v>52</v>
      </c>
    </row>
    <row r="36" spans="1:10" x14ac:dyDescent="0.25">
      <c r="C36" s="69"/>
      <c r="D36" s="69"/>
      <c r="E36" s="70"/>
      <c r="F36" s="71" t="s">
        <v>53</v>
      </c>
      <c r="G36" s="72" t="s">
        <v>46</v>
      </c>
      <c r="H36" s="71" t="s">
        <v>53</v>
      </c>
      <c r="I36" s="72" t="s">
        <v>46</v>
      </c>
      <c r="J36" s="73"/>
    </row>
    <row r="37" spans="1:10" x14ac:dyDescent="0.25">
      <c r="C37" s="87">
        <v>45657</v>
      </c>
      <c r="D37" s="74" t="s">
        <v>54</v>
      </c>
      <c r="E37" s="75"/>
      <c r="F37" s="76">
        <v>1410</v>
      </c>
      <c r="G37" s="77"/>
      <c r="H37" s="76">
        <v>4010</v>
      </c>
      <c r="I37" s="77"/>
      <c r="J37" s="90">
        <v>300000</v>
      </c>
    </row>
    <row r="38" spans="1:10" x14ac:dyDescent="0.25">
      <c r="C38" s="88">
        <v>45657</v>
      </c>
      <c r="D38" s="83" t="s">
        <v>55</v>
      </c>
      <c r="E38" s="84"/>
      <c r="F38" s="85">
        <v>4400</v>
      </c>
      <c r="G38" s="86"/>
      <c r="H38" s="85">
        <v>1420</v>
      </c>
      <c r="I38" s="86"/>
      <c r="J38" s="91">
        <v>50000</v>
      </c>
    </row>
    <row r="39" spans="1:10" x14ac:dyDescent="0.25">
      <c r="C39" s="88" t="s">
        <v>56</v>
      </c>
      <c r="D39" s="83" t="s">
        <v>57</v>
      </c>
      <c r="E39" s="84"/>
      <c r="F39" s="85">
        <v>1430</v>
      </c>
      <c r="G39" s="86"/>
      <c r="H39" s="85">
        <v>4400</v>
      </c>
      <c r="I39" s="86"/>
      <c r="J39" s="91">
        <v>300000</v>
      </c>
    </row>
    <row r="40" spans="1:10" x14ac:dyDescent="0.25">
      <c r="C40" s="89"/>
      <c r="D40" s="78"/>
      <c r="E40" s="79"/>
      <c r="F40" s="80"/>
      <c r="G40" s="81"/>
      <c r="H40" s="80"/>
      <c r="I40" s="81"/>
      <c r="J40" s="92"/>
    </row>
    <row r="42" spans="1:10" x14ac:dyDescent="0.25">
      <c r="C42" s="3" t="s">
        <v>58</v>
      </c>
    </row>
  </sheetData>
  <mergeCells count="4">
    <mergeCell ref="C3:D3"/>
    <mergeCell ref="E3:F3"/>
    <mergeCell ref="G3:H3"/>
    <mergeCell ref="I3:J3"/>
  </mergeCells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>
    <oddHeader>&amp;COppgave 12.17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Oppgave  12.15</vt:lpstr>
      <vt:lpstr>Oppgave 12.16</vt:lpstr>
      <vt:lpstr>Oppgave 12.17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dcterms:created xsi:type="dcterms:W3CDTF">2024-04-05T11:44:13Z</dcterms:created>
  <dcterms:modified xsi:type="dcterms:W3CDTF">2024-08-13T18:41:51Z</dcterms:modified>
</cp:coreProperties>
</file>