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20496495-2F5D-42A7-8F4E-37BD9A5C2D3E}" xr6:coauthVersionLast="36" xr6:coauthVersionMax="36" xr10:uidLastSave="{00000000-0000-0000-0000-000000000000}"/>
  <bookViews>
    <workbookView xWindow="0" yWindow="0" windowWidth="28800" windowHeight="11625" firstSheet="1" activeTab="5" xr2:uid="{00000000-000D-0000-FFFF-FFFF00000000}"/>
  </bookViews>
  <sheets>
    <sheet name="Oppgave 4.1 til 4.3" sheetId="7" r:id="rId1"/>
    <sheet name="Oppgave 4.4" sheetId="6" r:id="rId2"/>
    <sheet name="Oppgave 4.5" sheetId="8" r:id="rId3"/>
    <sheet name="Oppgave 4.6" sheetId="9" r:id="rId4"/>
    <sheet name="Oppgave 4.7" sheetId="11" r:id="rId5"/>
    <sheet name="Oppgave 4.8" sheetId="10" r:id="rId6"/>
  </sheets>
  <definedNames>
    <definedName name="_xlnm.Print_Area" localSheetId="1">'Oppgave 4.4'!$A$1:$AB$29,'Oppgave 4.4'!$A$30:$N$58</definedName>
    <definedName name="_xlnm.Print_Area" localSheetId="5">'Oppgave 4.8'!$A$1:$AR$29,'Oppgave 4.8'!$A$30:$N$90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0" l="1"/>
  <c r="O16" i="10"/>
  <c r="O17" i="10"/>
  <c r="O18" i="10"/>
  <c r="O19" i="10"/>
  <c r="O20" i="10"/>
  <c r="O21" i="10"/>
  <c r="E9" i="11" l="1"/>
  <c r="F9" i="11" s="1"/>
  <c r="H7" i="11"/>
  <c r="N22" i="10" l="1"/>
  <c r="M22" i="10"/>
  <c r="B77" i="10" l="1"/>
  <c r="B76" i="10"/>
  <c r="B75" i="10"/>
  <c r="B74" i="10"/>
  <c r="B73" i="10"/>
  <c r="B72" i="10"/>
  <c r="B71" i="10"/>
  <c r="G67" i="10"/>
  <c r="G66" i="10"/>
  <c r="B65" i="10"/>
  <c r="AP22" i="10"/>
  <c r="AO22" i="10"/>
  <c r="E51" i="10" s="1"/>
  <c r="I51" i="10" s="1"/>
  <c r="E77" i="10" s="1"/>
  <c r="AN22" i="10"/>
  <c r="AM22" i="10"/>
  <c r="AL22" i="10"/>
  <c r="AK22" i="10"/>
  <c r="AJ22" i="10"/>
  <c r="AI22" i="10"/>
  <c r="AH22" i="10"/>
  <c r="AG22" i="10"/>
  <c r="E47" i="10" s="1"/>
  <c r="I47" i="10" s="1"/>
  <c r="E74" i="10" s="1"/>
  <c r="AF22" i="10"/>
  <c r="AE22" i="10"/>
  <c r="AC22" i="10"/>
  <c r="AB22" i="10"/>
  <c r="E45" i="10" s="1"/>
  <c r="I45" i="10" s="1"/>
  <c r="E72" i="10" s="1"/>
  <c r="AA22" i="10"/>
  <c r="Z22" i="10"/>
  <c r="Y22" i="10"/>
  <c r="X22" i="10"/>
  <c r="E43" i="10" s="1"/>
  <c r="I43" i="10" s="1"/>
  <c r="W22" i="10"/>
  <c r="V22" i="10"/>
  <c r="U22" i="10"/>
  <c r="T22" i="10"/>
  <c r="F41" i="10" s="1"/>
  <c r="L41" i="10" s="1"/>
  <c r="J74" i="10" s="1"/>
  <c r="S22" i="10"/>
  <c r="R22" i="10"/>
  <c r="Q22" i="10"/>
  <c r="P22" i="10"/>
  <c r="L22" i="10"/>
  <c r="K22" i="10"/>
  <c r="J22" i="10"/>
  <c r="I22" i="10"/>
  <c r="H22" i="10"/>
  <c r="G22" i="10"/>
  <c r="F22" i="10"/>
  <c r="E22" i="10"/>
  <c r="O14" i="10"/>
  <c r="O13" i="10"/>
  <c r="O12" i="10"/>
  <c r="O11" i="10"/>
  <c r="O10" i="10"/>
  <c r="O9" i="10"/>
  <c r="O8" i="10"/>
  <c r="O7" i="10"/>
  <c r="F42" i="10" l="1"/>
  <c r="J42" i="10" s="1"/>
  <c r="F50" i="10"/>
  <c r="J50" i="10" s="1"/>
  <c r="E66" i="10" s="1"/>
  <c r="F39" i="10"/>
  <c r="E44" i="10"/>
  <c r="I44" i="10" s="1"/>
  <c r="E71" i="10" s="1"/>
  <c r="E46" i="10"/>
  <c r="I46" i="10" s="1"/>
  <c r="E73" i="10" s="1"/>
  <c r="E48" i="10"/>
  <c r="I48" i="10" s="1"/>
  <c r="E75" i="10" s="1"/>
  <c r="E49" i="10"/>
  <c r="I49" i="10" s="1"/>
  <c r="E76" i="10" s="1"/>
  <c r="E35" i="10"/>
  <c r="K35" i="10" s="1"/>
  <c r="E37" i="10"/>
  <c r="K37" i="10" s="1"/>
  <c r="J68" i="10" s="1"/>
  <c r="E36" i="10"/>
  <c r="K36" i="10" s="1"/>
  <c r="J67" i="10" s="1"/>
  <c r="E40" i="10"/>
  <c r="H40" i="10" s="1"/>
  <c r="G39" i="10" s="1"/>
  <c r="E38" i="10"/>
  <c r="K38" i="10" s="1"/>
  <c r="J69" i="10" s="1"/>
  <c r="E65" i="10"/>
  <c r="E70" i="10"/>
  <c r="G52" i="10" l="1"/>
  <c r="H39" i="10" s="1"/>
  <c r="H53" i="10" s="1"/>
  <c r="E78" i="10"/>
  <c r="E67" i="10"/>
  <c r="J53" i="10"/>
  <c r="F53" i="10"/>
  <c r="I53" i="10"/>
  <c r="E80" i="10"/>
  <c r="G53" i="10"/>
  <c r="E53" i="10"/>
  <c r="K53" i="10"/>
  <c r="J66" i="10"/>
  <c r="J70" i="10" s="1"/>
  <c r="L39" i="10"/>
  <c r="J73" i="10" l="1"/>
  <c r="J75" i="10" s="1"/>
  <c r="L53" i="10"/>
  <c r="N14" i="8" l="1"/>
  <c r="U22" i="6" l="1"/>
  <c r="R22" i="6"/>
  <c r="I22" i="6"/>
  <c r="M22" i="6"/>
  <c r="J22" i="6"/>
  <c r="Q22" i="6"/>
  <c r="X22" i="6" l="1"/>
  <c r="W22" i="6"/>
  <c r="V22" i="6"/>
  <c r="T22" i="6"/>
  <c r="S22" i="6"/>
  <c r="P22" i="6"/>
  <c r="O22" i="6"/>
  <c r="N22" i="6"/>
  <c r="L22" i="6"/>
  <c r="K22" i="6"/>
  <c r="H22" i="6"/>
  <c r="G22" i="6"/>
  <c r="F22" i="6"/>
  <c r="E22" i="6"/>
</calcChain>
</file>

<file path=xl/sharedStrings.xml><?xml version="1.0" encoding="utf-8"?>
<sst xmlns="http://schemas.openxmlformats.org/spreadsheetml/2006/main" count="344" uniqueCount="195">
  <si>
    <t>Lastebil</t>
  </si>
  <si>
    <t>Bankinnskudd</t>
  </si>
  <si>
    <t>Egenkapital</t>
  </si>
  <si>
    <t>Banklån</t>
  </si>
  <si>
    <t>Kontanter</t>
  </si>
  <si>
    <t>Dato</t>
  </si>
  <si>
    <t>Tekst</t>
  </si>
  <si>
    <t>Bil.</t>
  </si>
  <si>
    <t>7790 Andre</t>
  </si>
  <si>
    <t>nr.</t>
  </si>
  <si>
    <t>driftskostnader</t>
  </si>
  <si>
    <t>Debet</t>
  </si>
  <si>
    <t>Kredit</t>
  </si>
  <si>
    <t>Inngående balanse</t>
  </si>
  <si>
    <t>Råbalanse</t>
  </si>
  <si>
    <t>Privatkonto</t>
  </si>
  <si>
    <t>Kjøreinntekter</t>
  </si>
  <si>
    <t>Lastebilkostnader</t>
  </si>
  <si>
    <t>Rentekostnader</t>
  </si>
  <si>
    <t>Renter og avdrag</t>
  </si>
  <si>
    <t>Betaler diesel</t>
  </si>
  <si>
    <t>Privatuttak</t>
  </si>
  <si>
    <t>Telefonregning</t>
  </si>
  <si>
    <t>Reparasjon</t>
  </si>
  <si>
    <t>Diesel, olje etc.</t>
  </si>
  <si>
    <t>Privat strøm</t>
  </si>
  <si>
    <t>Tilbakeføre bilag 242</t>
  </si>
  <si>
    <t>Bilag 242 ført korrekt</t>
  </si>
  <si>
    <t>Gebyrer</t>
  </si>
  <si>
    <t>Ved å krysse av beløpene i kontospesifikasjonen og kontoutdraget fra banken finner vi:</t>
  </si>
  <si>
    <t>Bilag 242 er ført med feil beløp ved at inntektene er bokført med kr 14 800. Det korrekte er kr 18 400.</t>
  </si>
  <si>
    <t>Gebyrer på kr 75 er ikke bokført, og vi bruker kontoutdraget fra banken som bilag.</t>
  </si>
  <si>
    <t>Vi står igjen med et uttak 24.7. på kr 500 som ikke er ført. Eieren Morten Lie har tydelig tatt ut penger fra bedriftens konto. Det kan</t>
  </si>
  <si>
    <t>med bilag til regnskapsføreren. I slike tilfeller vil du som regnskapsfører belaste privatkontoen hans.</t>
  </si>
  <si>
    <t>tenkes at han har hatt utlegg som skal belastes bedriften, men siden beløpet ikke er bokført, er det rimelig å anta at han ikke har kommet</t>
  </si>
  <si>
    <t>vi her valgt konto 7790.</t>
  </si>
  <si>
    <r>
      <t xml:space="preserve">Bankgebyrer er her ført på konto 7790 </t>
    </r>
    <r>
      <rPr>
        <i/>
        <sz val="12"/>
        <rFont val="Times New Roman"/>
        <family val="1"/>
      </rPr>
      <t>Andre driftskostnader.</t>
    </r>
    <r>
      <rPr>
        <sz val="12"/>
        <rFont val="Times New Roman"/>
        <family val="1"/>
      </rPr>
      <t xml:space="preserve"> I praksis bruker vi gjerne konto 7770</t>
    </r>
    <r>
      <rPr>
        <i/>
        <sz val="12"/>
        <rFont val="Times New Roman"/>
        <family val="1"/>
      </rPr>
      <t xml:space="preserve"> Bankgebyrer</t>
    </r>
    <r>
      <rPr>
        <sz val="12"/>
        <rFont val="Times New Roman"/>
        <family val="1"/>
      </rPr>
      <t>, men av plasshensyn har</t>
    </r>
  </si>
  <si>
    <t>bilagene i regnskapet som vist i denne løsningen. Deretter kan vi avslutte regnskapet tabellarisk på nytt.</t>
  </si>
  <si>
    <t xml:space="preserve">Vi avsluttet regnskapet i oppgave 2.9. Dette må vi nå korrigere – enten ved å legge inn korreksjonene i den tabellariske løsningen eller føre </t>
  </si>
  <si>
    <t xml:space="preserve">Bokføringslovens § 9 sier at korrigering av feil skal gjøres ved at bokført postering skal tilbakeføres. Deretter skal postering føres riktig. Det er </t>
  </si>
  <si>
    <t>inntektene med samme beløp.</t>
  </si>
  <si>
    <r>
      <t xml:space="preserve">derfor </t>
    </r>
    <r>
      <rPr>
        <b/>
        <u/>
        <sz val="12"/>
        <rFont val="Times New Roman"/>
        <family val="1"/>
      </rPr>
      <t>ikke</t>
    </r>
    <r>
      <rPr>
        <sz val="12"/>
        <rFont val="Times New Roman"/>
        <family val="1"/>
      </rPr>
      <t xml:space="preserve"> riktig å bare føre differansen mellom kr 18 400 og kr 14 800, altså å debitere bankkontoen med kr 3 600 og å kreditere</t>
    </r>
  </si>
  <si>
    <t>Bokføringspliktige virksomheter skal bokføre inntekter og kostnader i et regnskap.</t>
  </si>
  <si>
    <t>Regnskapspliktige virksomheter skal i tillegg til de pliktene som bokføringspliktige har,</t>
  </si>
  <si>
    <t>også sette opp et offisielt offentlig årsregnskap. Når det gjelder årsregnskapets innhold,</t>
  </si>
  <si>
    <t>vil vi komme tilbake til dette i kapittel 12.</t>
  </si>
  <si>
    <t>Enig</t>
  </si>
  <si>
    <t>Feil/ufullstendig. Sporbarhet innebærer at det er en klar forbindelse mellom</t>
  </si>
  <si>
    <t>bilaget og føringen i regnskapet. Det skal altså være mulig å følge en transaksjon</t>
  </si>
  <si>
    <t>fra dokumentasjonen (bilaget), via spesifikasjonen (føringen i regnskapet, og fram</t>
  </si>
  <si>
    <t xml:space="preserve">eksempel avtaler, korrepondanse og pakksedler. For bilag til regnskapet er </t>
  </si>
  <si>
    <t>Loven krever ikke brannsikre skap. Det er opp til bedriften selv å vurdere om kravet</t>
  </si>
  <si>
    <t>til betryggende sikring blir oppfylt dersom regnskapsmaterialet oppbevares på annen</t>
  </si>
  <si>
    <t>Enig, men det er også andre argumenter: Forkontering gjør det mulig med arbeids-</t>
  </si>
  <si>
    <r>
      <t xml:space="preserve">deling. For eksempel kan </t>
    </r>
    <r>
      <rPr>
        <sz val="12"/>
        <color theme="1"/>
        <rFont val="Calibri"/>
        <family val="2"/>
      </rPr>
      <t>é</t>
    </r>
    <r>
      <rPr>
        <sz val="12"/>
        <color theme="1"/>
        <rFont val="Times New Roman"/>
        <family val="1"/>
      </rPr>
      <t>n person kontrollere og forkontere og en annen person</t>
    </r>
  </si>
  <si>
    <t>registrere bilagene i regnskapet. Dessuten øker sikkerheten når flere personer er</t>
  </si>
  <si>
    <t>involvert fordi det skjer flere kontroller.</t>
  </si>
  <si>
    <t>Absolutt</t>
  </si>
  <si>
    <t>Feil påstand. Den faktiske gjelden skal føres opp i balansen. Dersom kredittgrensen</t>
  </si>
  <si>
    <t>utgjør kr 500 000, og bedriften faktisk bare har benyttet kr 300 000 av kreditten,</t>
  </si>
  <si>
    <t>skal kr 300 000 føres opp som gjeld i balansen.</t>
  </si>
  <si>
    <t>Forretningstilfeller som involverer eksterne parter, skal dokumenteres med eksterne</t>
  </si>
  <si>
    <t>bilag. Dersom en inngående faktura mangler, må vi skaffe en kopi av fakturaen fra</t>
  </si>
  <si>
    <t>leverandøren.</t>
  </si>
  <si>
    <t>Nummerering av bilagene er nødvendig for å oppnå sporbarhet. Se punkt 2 ovenfor.</t>
  </si>
  <si>
    <t>Påstanden om antall bilag er i beste fall en bieffekt. Antall bilag har faktisk ingen stor</t>
  </si>
  <si>
    <t>interesse.</t>
  </si>
  <si>
    <t>Det er hovedregelen, men her er det mange unntak. Forskriften til bokføringsloven</t>
  </si>
  <si>
    <t>sier i § 4-3 at kontantsalget skal registreres fortløpende på "kasseapparat, terminal</t>
  </si>
  <si>
    <t>eller annet likeverdig system". Dessuten er det unntak i forskriften § 4-4 for den som</t>
  </si>
  <si>
    <t>driver "ambulerende virksomhet", det vil si virksomhet uten fast utsalgssted. Dette</t>
  </si>
  <si>
    <t>vil for eksempel gjelde mange håndverkere.</t>
  </si>
  <si>
    <t>Det er ett av flere formål med avstemmingen. Avstemmingen skjer også for å sikre at</t>
  </si>
  <si>
    <t>alle bilagene blir bokført. Det er dessuten nødvendig med samsvar mellom bankens</t>
  </si>
  <si>
    <t>bokføring og våre egen.</t>
  </si>
  <si>
    <t>a)</t>
  </si>
  <si>
    <t>b)</t>
  </si>
  <si>
    <t>c)</t>
  </si>
  <si>
    <t>5990 Annen</t>
  </si>
  <si>
    <t>personalkostnad</t>
  </si>
  <si>
    <t>Kontorrekvisita</t>
  </si>
  <si>
    <t>Telefon og porto</t>
  </si>
  <si>
    <t>Kontroll</t>
  </si>
  <si>
    <t>IB</t>
  </si>
  <si>
    <t>De som får kontanter fra kassen, må levere originalkvittering på det som er kjøpt. I tillegg må de skrive på bilaget hva som</t>
  </si>
  <si>
    <t>er formålet med kjøpet, datere og signere. Jf. bokføringsforskriften § 5-5.</t>
  </si>
  <si>
    <t>Ved fast kasse skal uttaket fra banken være nøyaktig like stort som summen av kvitteringer i kassen. Den 10.8. summerer vi</t>
  </si>
  <si>
    <t>kvitteringene som ligger i kassen. Summen er kr 3 755, og dette blir dermed uttaket. Pengene legges i kassen, og kvitteringene</t>
  </si>
  <si>
    <t>leveres til regnskapsføreren som dokumentasjon på uttaket fra bankkontoen.</t>
  </si>
  <si>
    <t>Uttak til fast kasse</t>
  </si>
  <si>
    <t>Vi samler informasjon eller bevis for at postene i balansen er korrekt behandlet. Dette</t>
  </si>
  <si>
    <t>kan være</t>
  </si>
  <si>
    <t>Ekstern dokumentasjon (eksempler: kontoutdrag fra banken og fra leverandører)</t>
  </si>
  <si>
    <t>Intern dokumentasjon (eksempler: lagertellingslister)</t>
  </si>
  <si>
    <t>Vi er ikke ferdig med regnskapet før alle balanseposter er dokumentert.</t>
  </si>
  <si>
    <t xml:space="preserve">Brev fra banken om at renten er </t>
  </si>
  <si>
    <t>endret.</t>
  </si>
  <si>
    <t>Nei. Et slikt brev forteller oss ikke noe om</t>
  </si>
  <si>
    <t>Lagertellingsliste</t>
  </si>
  <si>
    <t>Ja. Denne viser oss hva lageret består av.</t>
  </si>
  <si>
    <t>balansesaldoen.</t>
  </si>
  <si>
    <t>Klagebrev fra kunden som</t>
  </si>
  <si>
    <t>reklamerer på et produkt vi</t>
  </si>
  <si>
    <t>har levert</t>
  </si>
  <si>
    <t>Ja. Hvis klagen er berettiget, må vi ta hensyn</t>
  </si>
  <si>
    <t>til dette når vi verdsetter fordringen.</t>
  </si>
  <si>
    <t>Kontoutdrag fra banken</t>
  </si>
  <si>
    <t>Ja, absolutt. Kontoutdraget er en viktig</t>
  </si>
  <si>
    <t>dokumentasjon.</t>
  </si>
  <si>
    <t>Styrereferat</t>
  </si>
  <si>
    <t>Normalt vil ikke styrereferater gi informasjon</t>
  </si>
  <si>
    <t>om balanseposter.</t>
  </si>
  <si>
    <t>Avstemming av skattetrekk</t>
  </si>
  <si>
    <t>Ja. Når vi har ansatte, er vi pliktige til å trekke</t>
  </si>
  <si>
    <t>skatt ved lønnsutbetalingen. Se kapittel 9 i</t>
  </si>
  <si>
    <t>læreboka.</t>
  </si>
  <si>
    <t>Utbetalingskvittering fra banken</t>
  </si>
  <si>
    <t>Nei, dette er et bilag på et uttaket, men ikke</t>
  </si>
  <si>
    <t>på saldo i balansen.</t>
  </si>
  <si>
    <t>Purring fra en leverandør</t>
  </si>
  <si>
    <t xml:space="preserve">Nei. Purringen viser forfalt saldo og bare </t>
  </si>
  <si>
    <t>sjelden total saldo</t>
  </si>
  <si>
    <t>a og b)</t>
  </si>
  <si>
    <t>Rad</t>
  </si>
  <si>
    <t>Varebil</t>
  </si>
  <si>
    <t>Utstyr</t>
  </si>
  <si>
    <t>Billån</t>
  </si>
  <si>
    <t>Inntekter</t>
  </si>
  <si>
    <t>Driftsmaterialer</t>
  </si>
  <si>
    <t>Varebilkostnader</t>
  </si>
  <si>
    <t>Reisekostnader</t>
  </si>
  <si>
    <t>Salgskostnader</t>
  </si>
  <si>
    <t>Renteinntekter</t>
  </si>
  <si>
    <t>Hotell Stavanger</t>
  </si>
  <si>
    <t>Forsikring</t>
  </si>
  <si>
    <t>Hotell Seljord</t>
  </si>
  <si>
    <t>Kurs i Seljord</t>
  </si>
  <si>
    <t>16.12.</t>
  </si>
  <si>
    <t>Annonse</t>
  </si>
  <si>
    <t>Bompenger/ferjer</t>
  </si>
  <si>
    <t>Bensin</t>
  </si>
  <si>
    <t>Foredrag/kurs</t>
  </si>
  <si>
    <t>Renter</t>
  </si>
  <si>
    <t>Nr.</t>
  </si>
  <si>
    <t>Konto</t>
  </si>
  <si>
    <t>Bilag</t>
  </si>
  <si>
    <t>Saldobalanse</t>
  </si>
  <si>
    <t>Posteringer</t>
  </si>
  <si>
    <t>Resultat</t>
  </si>
  <si>
    <t>Balanse</t>
  </si>
  <si>
    <t xml:space="preserve">Inventar </t>
  </si>
  <si>
    <t>509, 510</t>
  </si>
  <si>
    <t>Andre driftskostn.</t>
  </si>
  <si>
    <t>Resultatregnskap for 20x1</t>
  </si>
  <si>
    <t>Balanse per 31.12.20x1</t>
  </si>
  <si>
    <t>Eiendeler</t>
  </si>
  <si>
    <t>Sum inntekter</t>
  </si>
  <si>
    <t>Kostnader</t>
  </si>
  <si>
    <t>Sum eiendeler</t>
  </si>
  <si>
    <t>Egenkapital og gjeld</t>
  </si>
  <si>
    <t>Sum egenkapital og gjeld</t>
  </si>
  <si>
    <t>Sum kostnader</t>
  </si>
  <si>
    <t>Overskudd</t>
  </si>
  <si>
    <t>d)</t>
  </si>
  <si>
    <t>Avdraget på kr 2 000 reduserer gjelden til Sbanken. Rentene på kr 400 øker kostnadene og påvirker resultatet negativt.</t>
  </si>
  <si>
    <t>Egenkapitalen går derfor ned med samme beløp. Bankinnskuddet går ned med kr 2 400</t>
  </si>
  <si>
    <t>e)</t>
  </si>
  <si>
    <t>Flp. saldobalanse</t>
  </si>
  <si>
    <t>Løsning oppgave 4.2</t>
  </si>
  <si>
    <t>til årsregnskapet og den pliktige regnskapsrapporteringen.</t>
  </si>
  <si>
    <r>
      <t xml:space="preserve">Enkelte typer dokumentasjon trenger vi bare å oppbevare i 3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år. Det gjelder for</t>
    </r>
  </si>
  <si>
    <t>regelen at de skal oppbevares i minst 5 år. Tidligere var kravet 10 år.</t>
  </si>
  <si>
    <t xml:space="preserve">måte. Vi antar likevel at sikkerhetskopier av regnskapet i de fleste bedrifter </t>
  </si>
  <si>
    <t>oppbevares brann- og innbruddssikret.</t>
  </si>
  <si>
    <t>Løsning oppgave 4.3</t>
  </si>
  <si>
    <t>Løsning oppgave 4.4</t>
  </si>
  <si>
    <t>Løsning oppgave 4.6</t>
  </si>
  <si>
    <t>Vipps</t>
  </si>
  <si>
    <t>Vippsrapport</t>
  </si>
  <si>
    <t>Overført fra Vipps</t>
  </si>
  <si>
    <t>Løsning oppgave 4.7</t>
  </si>
  <si>
    <t xml:space="preserve"> loppemarked</t>
  </si>
  <si>
    <t>Bankostnader</t>
  </si>
  <si>
    <t>Andre kostnader</t>
  </si>
  <si>
    <t>Utlegg</t>
  </si>
  <si>
    <t>Fra vipps</t>
  </si>
  <si>
    <t>Innskudd</t>
  </si>
  <si>
    <t>3100 Inntekter</t>
  </si>
  <si>
    <t>Løsning oppgave 4.8</t>
  </si>
  <si>
    <t>Løsning oppgave 4.5</t>
  </si>
  <si>
    <t>Løsning oppgave 4.1</t>
  </si>
  <si>
    <t>Bollum Bygg AS må ha ferdigtrykte fakturablanketter med fortrykte fakturanummer, navn og</t>
  </si>
  <si>
    <t>organisasjonsnummer dersom selskapet ønsker å skrive utgående fakturaer manuelt.</t>
  </si>
  <si>
    <t>Humlekjærs egenkapital utgjør kr 214 470 per 31.12.20x1.</t>
  </si>
  <si>
    <t>Bilag 501 er betalt med bankkort, ikke med kontanter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</si>
</sst>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"/>
    <numFmt numFmtId="165" formatCode="d/m/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49" fontId="4" fillId="0" borderId="5" xfId="2" applyNumberFormat="1" applyFont="1" applyBorder="1" applyAlignment="1" applyProtection="1">
      <alignment horizontal="left"/>
    </xf>
    <xf numFmtId="0" fontId="2" fillId="0" borderId="5" xfId="2" quotePrefix="1" applyFont="1" applyBorder="1" applyAlignment="1" applyProtection="1">
      <alignment horizontal="center"/>
    </xf>
    <xf numFmtId="49" fontId="4" fillId="0" borderId="3" xfId="2" applyNumberFormat="1" applyFont="1" applyBorder="1" applyAlignment="1" applyProtection="1">
      <alignment horizontal="center"/>
    </xf>
    <xf numFmtId="49" fontId="4" fillId="0" borderId="3" xfId="2" applyNumberFormat="1" applyFont="1" applyBorder="1" applyProtection="1"/>
    <xf numFmtId="49" fontId="4" fillId="0" borderId="16" xfId="2" applyNumberFormat="1" applyFont="1" applyBorder="1" applyProtection="1"/>
    <xf numFmtId="0" fontId="2" fillId="0" borderId="16" xfId="2" applyFont="1" applyBorder="1" applyAlignment="1" applyProtection="1">
      <alignment horizontal="center"/>
    </xf>
    <xf numFmtId="0" fontId="3" fillId="0" borderId="8" xfId="2" applyFont="1" applyBorder="1"/>
    <xf numFmtId="0" fontId="2" fillId="0" borderId="6" xfId="2" applyFont="1" applyBorder="1" applyAlignment="1">
      <alignment horizontal="left"/>
    </xf>
    <xf numFmtId="0" fontId="3" fillId="0" borderId="6" xfId="2" applyFont="1" applyBorder="1"/>
    <xf numFmtId="3" fontId="2" fillId="0" borderId="9" xfId="2" applyNumberFormat="1" applyFont="1" applyBorder="1" applyAlignment="1">
      <alignment horizontal="center"/>
    </xf>
    <xf numFmtId="3" fontId="2" fillId="0" borderId="10" xfId="2" applyNumberFormat="1" applyFont="1" applyBorder="1" applyAlignment="1">
      <alignment horizontal="center"/>
    </xf>
    <xf numFmtId="164" fontId="2" fillId="0" borderId="11" xfId="2" applyNumberFormat="1" applyFont="1" applyBorder="1" applyAlignment="1" applyProtection="1">
      <alignment horizontal="right"/>
      <protection locked="0"/>
    </xf>
    <xf numFmtId="0" fontId="2" fillId="0" borderId="17" xfId="2" applyFont="1" applyBorder="1" applyProtection="1">
      <protection locked="0"/>
    </xf>
    <xf numFmtId="0" fontId="2" fillId="0" borderId="18" xfId="2" applyFont="1" applyBorder="1" applyProtection="1">
      <protection locked="0"/>
    </xf>
    <xf numFmtId="0" fontId="4" fillId="0" borderId="11" xfId="2" applyFont="1" applyBorder="1" applyAlignment="1" applyProtection="1">
      <alignment horizontal="center"/>
      <protection locked="0"/>
    </xf>
    <xf numFmtId="3" fontId="2" fillId="0" borderId="12" xfId="2" applyNumberFormat="1" applyFont="1" applyBorder="1"/>
    <xf numFmtId="3" fontId="2" fillId="2" borderId="12" xfId="2" applyNumberFormat="1" applyFont="1" applyFill="1" applyBorder="1"/>
    <xf numFmtId="3" fontId="2" fillId="0" borderId="12" xfId="2" applyNumberFormat="1" applyFont="1" applyFill="1" applyBorder="1"/>
    <xf numFmtId="164" fontId="2" fillId="0" borderId="13" xfId="2" applyNumberFormat="1" applyFont="1" applyBorder="1" applyAlignment="1" applyProtection="1">
      <alignment horizontal="righ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19" xfId="2" applyFont="1" applyBorder="1" applyAlignment="1" applyProtection="1">
      <alignment horizontal="left"/>
      <protection locked="0"/>
    </xf>
    <xf numFmtId="0" fontId="4" fillId="0" borderId="13" xfId="2" applyFont="1" applyBorder="1" applyAlignment="1" applyProtection="1">
      <alignment horizontal="center"/>
      <protection locked="0"/>
    </xf>
    <xf numFmtId="3" fontId="2" fillId="0" borderId="13" xfId="2" applyNumberFormat="1" applyFont="1" applyBorder="1"/>
    <xf numFmtId="3" fontId="2" fillId="2" borderId="13" xfId="2" applyNumberFormat="1" applyFont="1" applyFill="1" applyBorder="1"/>
    <xf numFmtId="3" fontId="2" fillId="0" borderId="13" xfId="2" applyNumberFormat="1" applyFont="1" applyFill="1" applyBorder="1"/>
    <xf numFmtId="0" fontId="2" fillId="0" borderId="2" xfId="2" applyFont="1" applyBorder="1" applyProtection="1">
      <protection locked="0"/>
    </xf>
    <xf numFmtId="0" fontId="2" fillId="0" borderId="19" xfId="2" applyFont="1" applyBorder="1" applyProtection="1">
      <protection locked="0"/>
    </xf>
    <xf numFmtId="164" fontId="2" fillId="0" borderId="14" xfId="2" applyNumberFormat="1" applyFont="1" applyBorder="1" applyAlignment="1" applyProtection="1">
      <alignment horizontal="right"/>
      <protection locked="0"/>
    </xf>
    <xf numFmtId="0" fontId="2" fillId="0" borderId="15" xfId="2" applyFont="1" applyBorder="1" applyProtection="1">
      <protection locked="0"/>
    </xf>
    <xf numFmtId="0" fontId="2" fillId="0" borderId="20" xfId="2" applyFont="1" applyBorder="1" applyProtection="1">
      <protection locked="0"/>
    </xf>
    <xf numFmtId="0" fontId="4" fillId="0" borderId="14" xfId="2" applyFont="1" applyBorder="1" applyAlignment="1" applyProtection="1">
      <alignment horizontal="center"/>
      <protection locked="0"/>
    </xf>
    <xf numFmtId="3" fontId="2" fillId="0" borderId="14" xfId="2" applyNumberFormat="1" applyFont="1" applyBorder="1"/>
    <xf numFmtId="3" fontId="2" fillId="2" borderId="14" xfId="2" applyNumberFormat="1" applyFont="1" applyFill="1" applyBorder="1"/>
    <xf numFmtId="3" fontId="2" fillId="0" borderId="14" xfId="2" applyNumberFormat="1" applyFont="1" applyFill="1" applyBorder="1"/>
    <xf numFmtId="164" fontId="2" fillId="0" borderId="10" xfId="2" applyNumberFormat="1" applyFont="1" applyBorder="1" applyAlignment="1" applyProtection="1">
      <alignment horizontal="right"/>
    </xf>
    <xf numFmtId="0" fontId="2" fillId="0" borderId="21" xfId="2" applyFont="1" applyBorder="1" applyProtection="1"/>
    <xf numFmtId="0" fontId="2" fillId="0" borderId="9" xfId="2" applyFont="1" applyBorder="1" applyProtection="1"/>
    <xf numFmtId="0" fontId="2" fillId="0" borderId="10" xfId="2" applyFont="1" applyBorder="1" applyProtection="1"/>
    <xf numFmtId="3" fontId="2" fillId="0" borderId="10" xfId="2" applyNumberFormat="1" applyFont="1" applyBorder="1"/>
    <xf numFmtId="3" fontId="2" fillId="2" borderId="10" xfId="2" applyNumberFormat="1" applyFont="1" applyFill="1" applyBorder="1"/>
    <xf numFmtId="3" fontId="2" fillId="0" borderId="10" xfId="2" applyNumberFormat="1" applyFont="1" applyFill="1" applyBorder="1"/>
    <xf numFmtId="0" fontId="5" fillId="0" borderId="0" xfId="2" applyFont="1"/>
    <xf numFmtId="3" fontId="2" fillId="0" borderId="0" xfId="2" applyNumberFormat="1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0" applyFont="1"/>
    <xf numFmtId="16" fontId="10" fillId="0" borderId="0" xfId="0" quotePrefix="1" applyNumberFormat="1" applyFont="1"/>
    <xf numFmtId="0" fontId="10" fillId="0" borderId="0" xfId="0" quotePrefix="1" applyFont="1"/>
    <xf numFmtId="0" fontId="9" fillId="0" borderId="0" xfId="0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1" fontId="2" fillId="0" borderId="5" xfId="1" applyNumberFormat="1" applyFont="1" applyBorder="1"/>
    <xf numFmtId="1" fontId="2" fillId="0" borderId="4" xfId="1" applyNumberFormat="1" applyFont="1" applyBorder="1" applyAlignment="1">
      <alignment horizontal="center"/>
    </xf>
    <xf numFmtId="49" fontId="2" fillId="0" borderId="3" xfId="1" applyNumberFormat="1" applyFont="1" applyBorder="1" applyAlignment="1" applyProtection="1">
      <alignment horizontal="center"/>
    </xf>
    <xf numFmtId="49" fontId="2" fillId="0" borderId="22" xfId="1" applyNumberFormat="1" applyFont="1" applyBorder="1" applyProtection="1"/>
    <xf numFmtId="0" fontId="2" fillId="0" borderId="16" xfId="1" quotePrefix="1" applyFont="1" applyBorder="1" applyAlignment="1" applyProtection="1">
      <alignment horizontal="center"/>
    </xf>
    <xf numFmtId="0" fontId="2" fillId="0" borderId="8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8" xfId="1" applyFont="1" applyBorder="1"/>
    <xf numFmtId="0" fontId="2" fillId="0" borderId="7" xfId="1" applyFont="1" applyBorder="1"/>
    <xf numFmtId="0" fontId="2" fillId="0" borderId="6" xfId="1" applyFont="1" applyBorder="1" applyAlignment="1" applyProtection="1">
      <alignment horizontal="center"/>
    </xf>
    <xf numFmtId="3" fontId="2" fillId="0" borderId="10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64" fontId="2" fillId="0" borderId="11" xfId="1" applyNumberFormat="1" applyFont="1" applyBorder="1" applyAlignment="1" applyProtection="1">
      <alignment horizontal="right"/>
      <protection locked="0"/>
    </xf>
    <xf numFmtId="0" fontId="2" fillId="0" borderId="18" xfId="1" applyFont="1" applyBorder="1" applyProtection="1">
      <protection locked="0"/>
    </xf>
    <xf numFmtId="0" fontId="2" fillId="0" borderId="12" xfId="1" applyFont="1" applyBorder="1" applyAlignment="1" applyProtection="1">
      <alignment horizontal="center"/>
      <protection locked="0"/>
    </xf>
    <xf numFmtId="3" fontId="2" fillId="0" borderId="12" xfId="1" applyNumberFormat="1" applyFont="1" applyBorder="1"/>
    <xf numFmtId="3" fontId="2" fillId="2" borderId="12" xfId="1" applyNumberFormat="1" applyFont="1" applyFill="1" applyBorder="1"/>
    <xf numFmtId="3" fontId="2" fillId="0" borderId="12" xfId="1" applyNumberFormat="1" applyFont="1" applyBorder="1" applyAlignment="1">
      <alignment horizontal="right"/>
    </xf>
    <xf numFmtId="164" fontId="2" fillId="0" borderId="23" xfId="1" applyNumberFormat="1" applyFont="1" applyBorder="1" applyAlignment="1" applyProtection="1">
      <alignment horizontal="right"/>
      <protection locked="0"/>
    </xf>
    <xf numFmtId="0" fontId="2" fillId="0" borderId="23" xfId="1" applyFont="1" applyBorder="1" applyAlignment="1" applyProtection="1">
      <alignment horizontal="left"/>
      <protection locked="0"/>
    </xf>
    <xf numFmtId="0" fontId="2" fillId="0" borderId="23" xfId="1" applyFont="1" applyBorder="1" applyAlignment="1" applyProtection="1">
      <alignment horizontal="center"/>
      <protection locked="0"/>
    </xf>
    <xf numFmtId="3" fontId="2" fillId="0" borderId="23" xfId="1" applyNumberFormat="1" applyFont="1" applyBorder="1"/>
    <xf numFmtId="3" fontId="2" fillId="2" borderId="23" xfId="1" applyNumberFormat="1" applyFont="1" applyFill="1" applyBorder="1"/>
    <xf numFmtId="3" fontId="2" fillId="0" borderId="23" xfId="1" applyNumberFormat="1" applyFont="1" applyBorder="1" applyAlignment="1">
      <alignment horizontal="right"/>
    </xf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" xfId="0" applyFont="1" applyBorder="1"/>
    <xf numFmtId="0" fontId="9" fillId="0" borderId="27" xfId="0" applyFont="1" applyBorder="1"/>
    <xf numFmtId="0" fontId="9" fillId="0" borderId="19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17" xfId="0" applyFont="1" applyBorder="1"/>
    <xf numFmtId="0" fontId="9" fillId="0" borderId="31" xfId="0" applyFont="1" applyBorder="1"/>
    <xf numFmtId="0" fontId="9" fillId="0" borderId="18" xfId="0" applyFont="1" applyBorder="1"/>
    <xf numFmtId="0" fontId="3" fillId="0" borderId="0" xfId="1" applyFont="1"/>
    <xf numFmtId="1" fontId="4" fillId="0" borderId="1" xfId="1" applyNumberFormat="1" applyFont="1" applyBorder="1" applyAlignment="1" applyProtection="1">
      <alignment horizontal="center"/>
    </xf>
    <xf numFmtId="1" fontId="4" fillId="0" borderId="4" xfId="1" applyNumberFormat="1" applyFont="1" applyBorder="1" applyAlignment="1" applyProtection="1">
      <alignment horizontal="left"/>
    </xf>
    <xf numFmtId="1" fontId="4" fillId="0" borderId="4" xfId="1" applyNumberFormat="1" applyFont="1" applyBorder="1"/>
    <xf numFmtId="49" fontId="4" fillId="0" borderId="3" xfId="1" applyNumberFormat="1" applyFont="1" applyBorder="1" applyAlignment="1" applyProtection="1">
      <alignment horizontal="center"/>
    </xf>
    <xf numFmtId="0" fontId="4" fillId="0" borderId="22" xfId="1" applyFont="1" applyBorder="1" applyProtection="1"/>
    <xf numFmtId="0" fontId="2" fillId="0" borderId="7" xfId="1" applyFont="1" applyBorder="1" applyAlignment="1">
      <alignment horizontal="left"/>
    </xf>
    <xf numFmtId="3" fontId="2" fillId="0" borderId="9" xfId="1" applyNumberFormat="1" applyFont="1" applyBorder="1" applyAlignment="1">
      <alignment horizontal="center"/>
    </xf>
    <xf numFmtId="0" fontId="2" fillId="0" borderId="11" xfId="1" applyFont="1" applyBorder="1" applyProtection="1">
      <protection locked="0"/>
    </xf>
    <xf numFmtId="0" fontId="4" fillId="0" borderId="12" xfId="1" applyFont="1" applyBorder="1" applyAlignment="1" applyProtection="1">
      <alignment horizontal="center"/>
      <protection locked="0"/>
    </xf>
    <xf numFmtId="3" fontId="2" fillId="0" borderId="26" xfId="1" applyNumberFormat="1" applyFont="1" applyFill="1" applyBorder="1"/>
    <xf numFmtId="3" fontId="2" fillId="2" borderId="26" xfId="1" applyNumberFormat="1" applyFont="1" applyFill="1" applyBorder="1"/>
    <xf numFmtId="164" fontId="2" fillId="0" borderId="13" xfId="1" applyNumberFormat="1" applyFont="1" applyBorder="1" applyAlignment="1" applyProtection="1">
      <alignment horizontal="right"/>
      <protection locked="0"/>
    </xf>
    <xf numFmtId="0" fontId="2" fillId="0" borderId="13" xfId="1" applyFont="1" applyBorder="1" applyAlignment="1" applyProtection="1">
      <alignment horizontal="left"/>
      <protection locked="0"/>
    </xf>
    <xf numFmtId="0" fontId="4" fillId="0" borderId="13" xfId="1" applyFont="1" applyBorder="1" applyAlignment="1" applyProtection="1">
      <alignment horizontal="center"/>
      <protection locked="0"/>
    </xf>
    <xf numFmtId="3" fontId="2" fillId="0" borderId="13" xfId="1" applyNumberFormat="1" applyFont="1" applyBorder="1"/>
    <xf numFmtId="3" fontId="2" fillId="2" borderId="13" xfId="1" applyNumberFormat="1" applyFont="1" applyFill="1" applyBorder="1"/>
    <xf numFmtId="3" fontId="2" fillId="0" borderId="19" xfId="1" applyNumberFormat="1" applyFont="1" applyFill="1" applyBorder="1"/>
    <xf numFmtId="3" fontId="2" fillId="2" borderId="19" xfId="1" applyNumberFormat="1" applyFont="1" applyFill="1" applyBorder="1"/>
    <xf numFmtId="164" fontId="2" fillId="0" borderId="13" xfId="1" quotePrefix="1" applyNumberFormat="1" applyFont="1" applyBorder="1" applyAlignment="1" applyProtection="1">
      <alignment horizontal="right"/>
      <protection locked="0"/>
    </xf>
    <xf numFmtId="0" fontId="2" fillId="0" borderId="13" xfId="1" applyFont="1" applyFill="1" applyBorder="1" applyAlignment="1" applyProtection="1">
      <alignment horizontal="left"/>
      <protection locked="0"/>
    </xf>
    <xf numFmtId="0" fontId="2" fillId="0" borderId="13" xfId="1" applyFont="1" applyBorder="1" applyProtection="1">
      <protection locked="0"/>
    </xf>
    <xf numFmtId="164" fontId="2" fillId="0" borderId="10" xfId="1" applyNumberFormat="1" applyFont="1" applyBorder="1" applyAlignment="1" applyProtection="1">
      <alignment horizontal="right"/>
    </xf>
    <xf numFmtId="0" fontId="2" fillId="0" borderId="10" xfId="1" applyFont="1" applyBorder="1" applyProtection="1"/>
    <xf numFmtId="0" fontId="4" fillId="0" borderId="10" xfId="1" applyFont="1" applyBorder="1" applyAlignment="1" applyProtection="1">
      <alignment horizontal="center"/>
      <protection locked="0"/>
    </xf>
    <xf numFmtId="3" fontId="2" fillId="0" borderId="10" xfId="1" applyNumberFormat="1" applyFont="1" applyBorder="1"/>
    <xf numFmtId="3" fontId="2" fillId="2" borderId="10" xfId="1" applyNumberFormat="1" applyFont="1" applyFill="1" applyBorder="1"/>
    <xf numFmtId="3" fontId="2" fillId="0" borderId="9" xfId="1" applyNumberFormat="1" applyFont="1" applyFill="1" applyBorder="1"/>
    <xf numFmtId="3" fontId="2" fillId="2" borderId="9" xfId="1" applyNumberFormat="1" applyFont="1" applyFill="1" applyBorder="1"/>
    <xf numFmtId="0" fontId="5" fillId="0" borderId="0" xfId="1" applyFont="1"/>
    <xf numFmtId="0" fontId="12" fillId="0" borderId="0" xfId="1" applyFont="1" applyBorder="1" applyAlignment="1">
      <alignment horizontal="center"/>
    </xf>
    <xf numFmtId="3" fontId="2" fillId="0" borderId="0" xfId="1" applyNumberFormat="1" applyFont="1"/>
    <xf numFmtId="3" fontId="2" fillId="0" borderId="0" xfId="1" applyNumberFormat="1" applyFont="1" applyBorder="1"/>
    <xf numFmtId="1" fontId="2" fillId="0" borderId="11" xfId="1" applyNumberFormat="1" applyFont="1" applyBorder="1" applyAlignment="1" applyProtection="1">
      <alignment horizontal="center"/>
      <protection locked="0"/>
    </xf>
    <xf numFmtId="0" fontId="2" fillId="0" borderId="17" xfId="1" applyFont="1" applyBorder="1" applyProtection="1">
      <protection locked="0"/>
    </xf>
    <xf numFmtId="0" fontId="3" fillId="0" borderId="24" xfId="1" applyFont="1" applyBorder="1"/>
    <xf numFmtId="0" fontId="3" fillId="0" borderId="26" xfId="1" applyFont="1" applyBorder="1"/>
    <xf numFmtId="1" fontId="2" fillId="0" borderId="13" xfId="1" applyNumberFormat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3" fillId="0" borderId="2" xfId="1" applyFont="1" applyBorder="1"/>
    <xf numFmtId="0" fontId="3" fillId="0" borderId="19" xfId="1" applyFont="1" applyBorder="1"/>
    <xf numFmtId="0" fontId="2" fillId="0" borderId="2" xfId="1" applyFont="1" applyBorder="1" applyProtection="1">
      <protection locked="0"/>
    </xf>
    <xf numFmtId="0" fontId="4" fillId="0" borderId="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1" fontId="2" fillId="0" borderId="14" xfId="1" applyNumberFormat="1" applyFont="1" applyBorder="1" applyAlignment="1" applyProtection="1">
      <alignment horizontal="center"/>
    </xf>
    <xf numFmtId="0" fontId="2" fillId="0" borderId="15" xfId="1" applyFont="1" applyBorder="1" applyProtection="1"/>
    <xf numFmtId="1" fontId="2" fillId="0" borderId="10" xfId="1" applyNumberFormat="1" applyFont="1" applyBorder="1" applyAlignment="1" applyProtection="1">
      <alignment horizontal="right"/>
    </xf>
    <xf numFmtId="0" fontId="2" fillId="0" borderId="34" xfId="1" applyFont="1" applyBorder="1" applyProtection="1"/>
    <xf numFmtId="0" fontId="3" fillId="0" borderId="21" xfId="1" applyFont="1" applyBorder="1"/>
    <xf numFmtId="0" fontId="3" fillId="0" borderId="9" xfId="1" applyFont="1" applyBorder="1"/>
    <xf numFmtId="0" fontId="12" fillId="0" borderId="0" xfId="1" applyFont="1" applyAlignment="1">
      <alignment horizontal="left"/>
    </xf>
    <xf numFmtId="0" fontId="12" fillId="0" borderId="0" xfId="1" applyFont="1"/>
    <xf numFmtId="0" fontId="6" fillId="0" borderId="0" xfId="1" applyFont="1" applyAlignment="1">
      <alignment horizontal="left"/>
    </xf>
    <xf numFmtId="3" fontId="2" fillId="0" borderId="0" xfId="1" applyNumberFormat="1" applyFont="1" applyAlignment="1">
      <alignment horizontal="left"/>
    </xf>
    <xf numFmtId="3" fontId="2" fillId="0" borderId="31" xfId="1" applyNumberFormat="1" applyFont="1" applyBorder="1"/>
    <xf numFmtId="0" fontId="6" fillId="0" borderId="0" xfId="1" applyFont="1"/>
    <xf numFmtId="0" fontId="2" fillId="0" borderId="0" xfId="1" applyFont="1" applyAlignment="1">
      <alignment horizontal="left"/>
    </xf>
    <xf numFmtId="3" fontId="2" fillId="0" borderId="34" xfId="1" applyNumberFormat="1" applyFont="1" applyBorder="1"/>
    <xf numFmtId="3" fontId="2" fillId="0" borderId="27" xfId="1" applyNumberFormat="1" applyFont="1" applyBorder="1"/>
    <xf numFmtId="3" fontId="2" fillId="0" borderId="33" xfId="1" applyNumberFormat="1" applyFont="1" applyBorder="1"/>
    <xf numFmtId="3" fontId="2" fillId="0" borderId="10" xfId="1" applyNumberFormat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0" fontId="9" fillId="0" borderId="0" xfId="0" applyFont="1" applyFill="1"/>
    <xf numFmtId="0" fontId="12" fillId="0" borderId="0" xfId="2" applyFont="1"/>
    <xf numFmtId="164" fontId="2" fillId="3" borderId="14" xfId="2" applyNumberFormat="1" applyFont="1" applyFill="1" applyBorder="1" applyAlignment="1" applyProtection="1">
      <alignment horizontal="right"/>
      <protection locked="0"/>
    </xf>
    <xf numFmtId="0" fontId="2" fillId="3" borderId="2" xfId="2" applyFont="1" applyFill="1" applyBorder="1" applyProtection="1">
      <protection locked="0"/>
    </xf>
    <xf numFmtId="0" fontId="2" fillId="3" borderId="19" xfId="2" applyFont="1" applyFill="1" applyBorder="1" applyProtection="1">
      <protection locked="0"/>
    </xf>
    <xf numFmtId="0" fontId="4" fillId="3" borderId="13" xfId="2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indent="3"/>
    </xf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0" xfId="1" applyNumberFormat="1" applyFont="1" applyFill="1" applyBorder="1"/>
    <xf numFmtId="3" fontId="2" fillId="0" borderId="0" xfId="1" applyNumberFormat="1" applyFont="1" applyFill="1" applyBorder="1"/>
    <xf numFmtId="0" fontId="3" fillId="0" borderId="0" xfId="1" applyFont="1" applyFill="1"/>
    <xf numFmtId="3" fontId="2" fillId="0" borderId="23" xfId="1" applyNumberFormat="1" applyFont="1" applyFill="1" applyBorder="1"/>
    <xf numFmtId="0" fontId="10" fillId="0" borderId="0" xfId="0" applyFont="1"/>
    <xf numFmtId="165" fontId="2" fillId="0" borderId="11" xfId="1" applyNumberFormat="1" applyFont="1" applyBorder="1" applyAlignment="1" applyProtection="1">
      <alignment horizontal="right"/>
      <protection locked="0"/>
    </xf>
    <xf numFmtId="165" fontId="2" fillId="0" borderId="23" xfId="1" applyNumberFormat="1" applyFont="1" applyBorder="1" applyAlignment="1" applyProtection="1">
      <alignment horizontal="right"/>
      <protection locked="0"/>
    </xf>
    <xf numFmtId="165" fontId="2" fillId="0" borderId="13" xfId="1" applyNumberFormat="1" applyFont="1" applyBorder="1" applyAlignment="1" applyProtection="1">
      <alignment horizontal="right"/>
      <protection locked="0"/>
    </xf>
    <xf numFmtId="0" fontId="2" fillId="0" borderId="19" xfId="1" applyFont="1" applyBorder="1" applyProtection="1"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7" xfId="2" applyFont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1" fontId="2" fillId="0" borderId="4" xfId="2" applyNumberFormat="1" applyFont="1" applyBorder="1" applyAlignment="1">
      <alignment horizontal="center"/>
    </xf>
    <xf numFmtId="3" fontId="2" fillId="0" borderId="6" xfId="2" applyNumberFormat="1" applyFont="1" applyBorder="1" applyAlignment="1">
      <alignment horizontal="center"/>
    </xf>
    <xf numFmtId="3" fontId="2" fillId="0" borderId="7" xfId="2" applyNumberFormat="1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22" xfId="1" applyFont="1" applyBorder="1" applyAlignment="1" applyProtection="1">
      <alignment horizontal="center" textRotation="90"/>
    </xf>
    <xf numFmtId="0" fontId="4" fillId="0" borderId="7" xfId="1" applyFont="1" applyBorder="1" applyAlignment="1" applyProtection="1">
      <alignment horizontal="center" textRotation="90"/>
    </xf>
    <xf numFmtId="0" fontId="2" fillId="0" borderId="3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showGridLines="0" topLeftCell="A27" workbookViewId="0">
      <selection activeCell="K6" sqref="K6"/>
    </sheetView>
  </sheetViews>
  <sheetFormatPr baseColWidth="10" defaultRowHeight="15.75" x14ac:dyDescent="0.25"/>
  <cols>
    <col min="1" max="1" width="4.7109375" style="50" customWidth="1"/>
    <col min="2" max="16384" width="11.42578125" style="50"/>
  </cols>
  <sheetData>
    <row r="1" spans="1:5" x14ac:dyDescent="0.25">
      <c r="A1" s="170" t="s">
        <v>190</v>
      </c>
    </row>
    <row r="3" spans="1:5" x14ac:dyDescent="0.25">
      <c r="A3" s="50" t="s">
        <v>191</v>
      </c>
    </row>
    <row r="4" spans="1:5" x14ac:dyDescent="0.25">
      <c r="A4" s="50" t="s">
        <v>192</v>
      </c>
    </row>
    <row r="7" spans="1:5" x14ac:dyDescent="0.25">
      <c r="A7" s="51" t="s">
        <v>168</v>
      </c>
    </row>
    <row r="8" spans="1:5" x14ac:dyDescent="0.25">
      <c r="A8" s="51"/>
    </row>
    <row r="9" spans="1:5" x14ac:dyDescent="0.25">
      <c r="A9" s="50" t="s">
        <v>42</v>
      </c>
    </row>
    <row r="10" spans="1:5" x14ac:dyDescent="0.25">
      <c r="A10" s="50" t="s">
        <v>43</v>
      </c>
    </row>
    <row r="11" spans="1:5" x14ac:dyDescent="0.25">
      <c r="A11" s="50" t="s">
        <v>44</v>
      </c>
    </row>
    <row r="12" spans="1:5" x14ac:dyDescent="0.25">
      <c r="A12" s="155" t="s">
        <v>45</v>
      </c>
      <c r="B12" s="155"/>
      <c r="C12" s="155"/>
      <c r="D12" s="155"/>
      <c r="E12" s="155"/>
    </row>
    <row r="15" spans="1:5" x14ac:dyDescent="0.25">
      <c r="A15" s="52" t="s">
        <v>174</v>
      </c>
    </row>
    <row r="17" spans="1:2" x14ac:dyDescent="0.25">
      <c r="A17" s="53">
        <v>1</v>
      </c>
      <c r="B17" s="50" t="s">
        <v>46</v>
      </c>
    </row>
    <row r="18" spans="1:2" x14ac:dyDescent="0.25">
      <c r="A18" s="53">
        <v>2</v>
      </c>
      <c r="B18" s="50" t="s">
        <v>47</v>
      </c>
    </row>
    <row r="19" spans="1:2" x14ac:dyDescent="0.25">
      <c r="A19" s="53"/>
      <c r="B19" s="50" t="s">
        <v>48</v>
      </c>
    </row>
    <row r="20" spans="1:2" x14ac:dyDescent="0.25">
      <c r="A20" s="53"/>
      <c r="B20" s="50" t="s">
        <v>49</v>
      </c>
    </row>
    <row r="21" spans="1:2" x14ac:dyDescent="0.25">
      <c r="A21" s="53"/>
      <c r="B21" s="50" t="s">
        <v>169</v>
      </c>
    </row>
    <row r="22" spans="1:2" x14ac:dyDescent="0.25">
      <c r="A22" s="53">
        <v>3</v>
      </c>
      <c r="B22" s="50" t="s">
        <v>170</v>
      </c>
    </row>
    <row r="23" spans="1:2" x14ac:dyDescent="0.25">
      <c r="A23" s="53"/>
      <c r="B23" s="50" t="s">
        <v>50</v>
      </c>
    </row>
    <row r="24" spans="1:2" x14ac:dyDescent="0.25">
      <c r="A24" s="53"/>
      <c r="B24" s="50" t="s">
        <v>171</v>
      </c>
    </row>
    <row r="25" spans="1:2" x14ac:dyDescent="0.25">
      <c r="A25" s="53">
        <v>4</v>
      </c>
      <c r="B25" s="50" t="s">
        <v>51</v>
      </c>
    </row>
    <row r="26" spans="1:2" x14ac:dyDescent="0.25">
      <c r="A26" s="53"/>
      <c r="B26" s="50" t="s">
        <v>52</v>
      </c>
    </row>
    <row r="27" spans="1:2" x14ac:dyDescent="0.25">
      <c r="A27" s="53"/>
      <c r="B27" s="50" t="s">
        <v>172</v>
      </c>
    </row>
    <row r="28" spans="1:2" x14ac:dyDescent="0.25">
      <c r="A28" s="53"/>
      <c r="B28" s="50" t="s">
        <v>173</v>
      </c>
    </row>
    <row r="29" spans="1:2" x14ac:dyDescent="0.25">
      <c r="A29" s="53">
        <v>5</v>
      </c>
      <c r="B29" s="50" t="s">
        <v>53</v>
      </c>
    </row>
    <row r="30" spans="1:2" x14ac:dyDescent="0.25">
      <c r="A30" s="53"/>
      <c r="B30" s="50" t="s">
        <v>54</v>
      </c>
    </row>
    <row r="31" spans="1:2" x14ac:dyDescent="0.25">
      <c r="A31" s="53"/>
      <c r="B31" s="50" t="s">
        <v>55</v>
      </c>
    </row>
    <row r="32" spans="1:2" x14ac:dyDescent="0.25">
      <c r="A32" s="53"/>
      <c r="B32" s="50" t="s">
        <v>56</v>
      </c>
    </row>
    <row r="33" spans="1:2" x14ac:dyDescent="0.25">
      <c r="A33" s="53">
        <v>6</v>
      </c>
      <c r="B33" s="50" t="s">
        <v>57</v>
      </c>
    </row>
    <row r="34" spans="1:2" x14ac:dyDescent="0.25">
      <c r="A34" s="53">
        <v>7</v>
      </c>
      <c r="B34" s="50" t="s">
        <v>58</v>
      </c>
    </row>
    <row r="35" spans="1:2" x14ac:dyDescent="0.25">
      <c r="A35" s="53"/>
      <c r="B35" s="50" t="s">
        <v>59</v>
      </c>
    </row>
    <row r="36" spans="1:2" x14ac:dyDescent="0.25">
      <c r="A36" s="53"/>
      <c r="B36" s="50" t="s">
        <v>60</v>
      </c>
    </row>
    <row r="37" spans="1:2" x14ac:dyDescent="0.25">
      <c r="A37" s="53">
        <v>8</v>
      </c>
      <c r="B37" s="50" t="s">
        <v>61</v>
      </c>
    </row>
    <row r="38" spans="1:2" x14ac:dyDescent="0.25">
      <c r="A38" s="53"/>
      <c r="B38" s="50" t="s">
        <v>62</v>
      </c>
    </row>
    <row r="39" spans="1:2" x14ac:dyDescent="0.25">
      <c r="A39" s="53"/>
      <c r="B39" s="50" t="s">
        <v>63</v>
      </c>
    </row>
    <row r="40" spans="1:2" x14ac:dyDescent="0.25">
      <c r="A40" s="53">
        <v>9</v>
      </c>
      <c r="B40" s="50" t="s">
        <v>64</v>
      </c>
    </row>
    <row r="41" spans="1:2" x14ac:dyDescent="0.25">
      <c r="A41" s="53"/>
      <c r="B41" s="50" t="s">
        <v>65</v>
      </c>
    </row>
    <row r="42" spans="1:2" x14ac:dyDescent="0.25">
      <c r="A42" s="53"/>
      <c r="B42" s="50" t="s">
        <v>66</v>
      </c>
    </row>
    <row r="43" spans="1:2" x14ac:dyDescent="0.25">
      <c r="A43" s="53">
        <v>10</v>
      </c>
      <c r="B43" s="50" t="s">
        <v>67</v>
      </c>
    </row>
    <row r="44" spans="1:2" x14ac:dyDescent="0.25">
      <c r="A44" s="53"/>
      <c r="B44" s="50" t="s">
        <v>68</v>
      </c>
    </row>
    <row r="45" spans="1:2" x14ac:dyDescent="0.25">
      <c r="A45" s="53"/>
      <c r="B45" s="50" t="s">
        <v>69</v>
      </c>
    </row>
    <row r="46" spans="1:2" x14ac:dyDescent="0.25">
      <c r="A46" s="53"/>
      <c r="B46" s="50" t="s">
        <v>70</v>
      </c>
    </row>
    <row r="47" spans="1:2" x14ac:dyDescent="0.25">
      <c r="A47" s="53"/>
      <c r="B47" s="50" t="s">
        <v>71</v>
      </c>
    </row>
    <row r="48" spans="1:2" x14ac:dyDescent="0.25">
      <c r="A48" s="53">
        <v>11</v>
      </c>
      <c r="B48" s="50" t="s">
        <v>72</v>
      </c>
    </row>
    <row r="49" spans="1:2" x14ac:dyDescent="0.25">
      <c r="A49" s="53"/>
      <c r="B49" s="50" t="s">
        <v>73</v>
      </c>
    </row>
    <row r="50" spans="1:2" x14ac:dyDescent="0.25">
      <c r="A50" s="53"/>
      <c r="B50" s="50" t="s">
        <v>74</v>
      </c>
    </row>
    <row r="51" spans="1:2" x14ac:dyDescent="0.25">
      <c r="A51" s="53"/>
    </row>
    <row r="52" spans="1:2" x14ac:dyDescent="0.25">
      <c r="A52" s="53"/>
    </row>
    <row r="53" spans="1:2" x14ac:dyDescent="0.25">
      <c r="A53" s="53"/>
    </row>
    <row r="54" spans="1:2" x14ac:dyDescent="0.25">
      <c r="A54" s="5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4.1 til 4.3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showGridLines="0" showZeros="0" topLeftCell="B1" workbookViewId="0">
      <selection activeCell="D22" sqref="D22"/>
    </sheetView>
  </sheetViews>
  <sheetFormatPr baseColWidth="10" defaultRowHeight="15" x14ac:dyDescent="0.2"/>
  <cols>
    <col min="1" max="1" width="6.140625" style="2" bestFit="1" customWidth="1"/>
    <col min="2" max="2" width="17.85546875" style="2" customWidth="1"/>
    <col min="3" max="3" width="2.7109375" style="2" customWidth="1"/>
    <col min="4" max="4" width="3.85546875" style="2" bestFit="1" customWidth="1"/>
    <col min="5" max="24" width="9.5703125" style="2" customWidth="1"/>
    <col min="25" max="25" width="3.28515625" style="2" customWidth="1"/>
    <col min="26" max="250" width="11.42578125" style="2"/>
    <col min="251" max="251" width="6.140625" style="2" bestFit="1" customWidth="1"/>
    <col min="252" max="252" width="17.85546875" style="2" customWidth="1"/>
    <col min="253" max="253" width="2.7109375" style="2" customWidth="1"/>
    <col min="254" max="254" width="3.85546875" style="2" bestFit="1" customWidth="1"/>
    <col min="255" max="274" width="9.5703125" style="2" customWidth="1"/>
    <col min="275" max="275" width="3.28515625" style="2" customWidth="1"/>
    <col min="276" max="506" width="11.42578125" style="2"/>
    <col min="507" max="507" width="6.140625" style="2" bestFit="1" customWidth="1"/>
    <col min="508" max="508" width="17.85546875" style="2" customWidth="1"/>
    <col min="509" max="509" width="2.7109375" style="2" customWidth="1"/>
    <col min="510" max="510" width="3.85546875" style="2" bestFit="1" customWidth="1"/>
    <col min="511" max="530" width="9.5703125" style="2" customWidth="1"/>
    <col min="531" max="531" width="3.28515625" style="2" customWidth="1"/>
    <col min="532" max="762" width="11.42578125" style="2"/>
    <col min="763" max="763" width="6.140625" style="2" bestFit="1" customWidth="1"/>
    <col min="764" max="764" width="17.85546875" style="2" customWidth="1"/>
    <col min="765" max="765" width="2.7109375" style="2" customWidth="1"/>
    <col min="766" max="766" width="3.85546875" style="2" bestFit="1" customWidth="1"/>
    <col min="767" max="786" width="9.5703125" style="2" customWidth="1"/>
    <col min="787" max="787" width="3.28515625" style="2" customWidth="1"/>
    <col min="788" max="1018" width="11.42578125" style="2"/>
    <col min="1019" max="1019" width="6.140625" style="2" bestFit="1" customWidth="1"/>
    <col min="1020" max="1020" width="17.85546875" style="2" customWidth="1"/>
    <col min="1021" max="1021" width="2.7109375" style="2" customWidth="1"/>
    <col min="1022" max="1022" width="3.85546875" style="2" bestFit="1" customWidth="1"/>
    <col min="1023" max="1042" width="9.5703125" style="2" customWidth="1"/>
    <col min="1043" max="1043" width="3.28515625" style="2" customWidth="1"/>
    <col min="1044" max="1274" width="11.42578125" style="2"/>
    <col min="1275" max="1275" width="6.140625" style="2" bestFit="1" customWidth="1"/>
    <col min="1276" max="1276" width="17.85546875" style="2" customWidth="1"/>
    <col min="1277" max="1277" width="2.7109375" style="2" customWidth="1"/>
    <col min="1278" max="1278" width="3.85546875" style="2" bestFit="1" customWidth="1"/>
    <col min="1279" max="1298" width="9.5703125" style="2" customWidth="1"/>
    <col min="1299" max="1299" width="3.28515625" style="2" customWidth="1"/>
    <col min="1300" max="1530" width="11.42578125" style="2"/>
    <col min="1531" max="1531" width="6.140625" style="2" bestFit="1" customWidth="1"/>
    <col min="1532" max="1532" width="17.85546875" style="2" customWidth="1"/>
    <col min="1533" max="1533" width="2.7109375" style="2" customWidth="1"/>
    <col min="1534" max="1534" width="3.85546875" style="2" bestFit="1" customWidth="1"/>
    <col min="1535" max="1554" width="9.5703125" style="2" customWidth="1"/>
    <col min="1555" max="1555" width="3.28515625" style="2" customWidth="1"/>
    <col min="1556" max="1786" width="11.42578125" style="2"/>
    <col min="1787" max="1787" width="6.140625" style="2" bestFit="1" customWidth="1"/>
    <col min="1788" max="1788" width="17.85546875" style="2" customWidth="1"/>
    <col min="1789" max="1789" width="2.7109375" style="2" customWidth="1"/>
    <col min="1790" max="1790" width="3.85546875" style="2" bestFit="1" customWidth="1"/>
    <col min="1791" max="1810" width="9.5703125" style="2" customWidth="1"/>
    <col min="1811" max="1811" width="3.28515625" style="2" customWidth="1"/>
    <col min="1812" max="2042" width="11.42578125" style="2"/>
    <col min="2043" max="2043" width="6.140625" style="2" bestFit="1" customWidth="1"/>
    <col min="2044" max="2044" width="17.85546875" style="2" customWidth="1"/>
    <col min="2045" max="2045" width="2.7109375" style="2" customWidth="1"/>
    <col min="2046" max="2046" width="3.85546875" style="2" bestFit="1" customWidth="1"/>
    <col min="2047" max="2066" width="9.5703125" style="2" customWidth="1"/>
    <col min="2067" max="2067" width="3.28515625" style="2" customWidth="1"/>
    <col min="2068" max="2298" width="11.42578125" style="2"/>
    <col min="2299" max="2299" width="6.140625" style="2" bestFit="1" customWidth="1"/>
    <col min="2300" max="2300" width="17.85546875" style="2" customWidth="1"/>
    <col min="2301" max="2301" width="2.7109375" style="2" customWidth="1"/>
    <col min="2302" max="2302" width="3.85546875" style="2" bestFit="1" customWidth="1"/>
    <col min="2303" max="2322" width="9.5703125" style="2" customWidth="1"/>
    <col min="2323" max="2323" width="3.28515625" style="2" customWidth="1"/>
    <col min="2324" max="2554" width="11.42578125" style="2"/>
    <col min="2555" max="2555" width="6.140625" style="2" bestFit="1" customWidth="1"/>
    <col min="2556" max="2556" width="17.85546875" style="2" customWidth="1"/>
    <col min="2557" max="2557" width="2.7109375" style="2" customWidth="1"/>
    <col min="2558" max="2558" width="3.85546875" style="2" bestFit="1" customWidth="1"/>
    <col min="2559" max="2578" width="9.5703125" style="2" customWidth="1"/>
    <col min="2579" max="2579" width="3.28515625" style="2" customWidth="1"/>
    <col min="2580" max="2810" width="11.42578125" style="2"/>
    <col min="2811" max="2811" width="6.140625" style="2" bestFit="1" customWidth="1"/>
    <col min="2812" max="2812" width="17.85546875" style="2" customWidth="1"/>
    <col min="2813" max="2813" width="2.7109375" style="2" customWidth="1"/>
    <col min="2814" max="2814" width="3.85546875" style="2" bestFit="1" customWidth="1"/>
    <col min="2815" max="2834" width="9.5703125" style="2" customWidth="1"/>
    <col min="2835" max="2835" width="3.28515625" style="2" customWidth="1"/>
    <col min="2836" max="3066" width="11.42578125" style="2"/>
    <col min="3067" max="3067" width="6.140625" style="2" bestFit="1" customWidth="1"/>
    <col min="3068" max="3068" width="17.85546875" style="2" customWidth="1"/>
    <col min="3069" max="3069" width="2.7109375" style="2" customWidth="1"/>
    <col min="3070" max="3070" width="3.85546875" style="2" bestFit="1" customWidth="1"/>
    <col min="3071" max="3090" width="9.5703125" style="2" customWidth="1"/>
    <col min="3091" max="3091" width="3.28515625" style="2" customWidth="1"/>
    <col min="3092" max="3322" width="11.42578125" style="2"/>
    <col min="3323" max="3323" width="6.140625" style="2" bestFit="1" customWidth="1"/>
    <col min="3324" max="3324" width="17.85546875" style="2" customWidth="1"/>
    <col min="3325" max="3325" width="2.7109375" style="2" customWidth="1"/>
    <col min="3326" max="3326" width="3.85546875" style="2" bestFit="1" customWidth="1"/>
    <col min="3327" max="3346" width="9.5703125" style="2" customWidth="1"/>
    <col min="3347" max="3347" width="3.28515625" style="2" customWidth="1"/>
    <col min="3348" max="3578" width="11.42578125" style="2"/>
    <col min="3579" max="3579" width="6.140625" style="2" bestFit="1" customWidth="1"/>
    <col min="3580" max="3580" width="17.85546875" style="2" customWidth="1"/>
    <col min="3581" max="3581" width="2.7109375" style="2" customWidth="1"/>
    <col min="3582" max="3582" width="3.85546875" style="2" bestFit="1" customWidth="1"/>
    <col min="3583" max="3602" width="9.5703125" style="2" customWidth="1"/>
    <col min="3603" max="3603" width="3.28515625" style="2" customWidth="1"/>
    <col min="3604" max="3834" width="11.42578125" style="2"/>
    <col min="3835" max="3835" width="6.140625" style="2" bestFit="1" customWidth="1"/>
    <col min="3836" max="3836" width="17.85546875" style="2" customWidth="1"/>
    <col min="3837" max="3837" width="2.7109375" style="2" customWidth="1"/>
    <col min="3838" max="3838" width="3.85546875" style="2" bestFit="1" customWidth="1"/>
    <col min="3839" max="3858" width="9.5703125" style="2" customWidth="1"/>
    <col min="3859" max="3859" width="3.28515625" style="2" customWidth="1"/>
    <col min="3860" max="4090" width="11.42578125" style="2"/>
    <col min="4091" max="4091" width="6.140625" style="2" bestFit="1" customWidth="1"/>
    <col min="4092" max="4092" width="17.85546875" style="2" customWidth="1"/>
    <col min="4093" max="4093" width="2.7109375" style="2" customWidth="1"/>
    <col min="4094" max="4094" width="3.85546875" style="2" bestFit="1" customWidth="1"/>
    <col min="4095" max="4114" width="9.5703125" style="2" customWidth="1"/>
    <col min="4115" max="4115" width="3.28515625" style="2" customWidth="1"/>
    <col min="4116" max="4346" width="11.42578125" style="2"/>
    <col min="4347" max="4347" width="6.140625" style="2" bestFit="1" customWidth="1"/>
    <col min="4348" max="4348" width="17.85546875" style="2" customWidth="1"/>
    <col min="4349" max="4349" width="2.7109375" style="2" customWidth="1"/>
    <col min="4350" max="4350" width="3.85546875" style="2" bestFit="1" customWidth="1"/>
    <col min="4351" max="4370" width="9.5703125" style="2" customWidth="1"/>
    <col min="4371" max="4371" width="3.28515625" style="2" customWidth="1"/>
    <col min="4372" max="4602" width="11.42578125" style="2"/>
    <col min="4603" max="4603" width="6.140625" style="2" bestFit="1" customWidth="1"/>
    <col min="4604" max="4604" width="17.85546875" style="2" customWidth="1"/>
    <col min="4605" max="4605" width="2.7109375" style="2" customWidth="1"/>
    <col min="4606" max="4606" width="3.85546875" style="2" bestFit="1" customWidth="1"/>
    <col min="4607" max="4626" width="9.5703125" style="2" customWidth="1"/>
    <col min="4627" max="4627" width="3.28515625" style="2" customWidth="1"/>
    <col min="4628" max="4858" width="11.42578125" style="2"/>
    <col min="4859" max="4859" width="6.140625" style="2" bestFit="1" customWidth="1"/>
    <col min="4860" max="4860" width="17.85546875" style="2" customWidth="1"/>
    <col min="4861" max="4861" width="2.7109375" style="2" customWidth="1"/>
    <col min="4862" max="4862" width="3.85546875" style="2" bestFit="1" customWidth="1"/>
    <col min="4863" max="4882" width="9.5703125" style="2" customWidth="1"/>
    <col min="4883" max="4883" width="3.28515625" style="2" customWidth="1"/>
    <col min="4884" max="5114" width="11.42578125" style="2"/>
    <col min="5115" max="5115" width="6.140625" style="2" bestFit="1" customWidth="1"/>
    <col min="5116" max="5116" width="17.85546875" style="2" customWidth="1"/>
    <col min="5117" max="5117" width="2.7109375" style="2" customWidth="1"/>
    <col min="5118" max="5118" width="3.85546875" style="2" bestFit="1" customWidth="1"/>
    <col min="5119" max="5138" width="9.5703125" style="2" customWidth="1"/>
    <col min="5139" max="5139" width="3.28515625" style="2" customWidth="1"/>
    <col min="5140" max="5370" width="11.42578125" style="2"/>
    <col min="5371" max="5371" width="6.140625" style="2" bestFit="1" customWidth="1"/>
    <col min="5372" max="5372" width="17.85546875" style="2" customWidth="1"/>
    <col min="5373" max="5373" width="2.7109375" style="2" customWidth="1"/>
    <col min="5374" max="5374" width="3.85546875" style="2" bestFit="1" customWidth="1"/>
    <col min="5375" max="5394" width="9.5703125" style="2" customWidth="1"/>
    <col min="5395" max="5395" width="3.28515625" style="2" customWidth="1"/>
    <col min="5396" max="5626" width="11.42578125" style="2"/>
    <col min="5627" max="5627" width="6.140625" style="2" bestFit="1" customWidth="1"/>
    <col min="5628" max="5628" width="17.85546875" style="2" customWidth="1"/>
    <col min="5629" max="5629" width="2.7109375" style="2" customWidth="1"/>
    <col min="5630" max="5630" width="3.85546875" style="2" bestFit="1" customWidth="1"/>
    <col min="5631" max="5650" width="9.5703125" style="2" customWidth="1"/>
    <col min="5651" max="5651" width="3.28515625" style="2" customWidth="1"/>
    <col min="5652" max="5882" width="11.42578125" style="2"/>
    <col min="5883" max="5883" width="6.140625" style="2" bestFit="1" customWidth="1"/>
    <col min="5884" max="5884" width="17.85546875" style="2" customWidth="1"/>
    <col min="5885" max="5885" width="2.7109375" style="2" customWidth="1"/>
    <col min="5886" max="5886" width="3.85546875" style="2" bestFit="1" customWidth="1"/>
    <col min="5887" max="5906" width="9.5703125" style="2" customWidth="1"/>
    <col min="5907" max="5907" width="3.28515625" style="2" customWidth="1"/>
    <col min="5908" max="6138" width="11.42578125" style="2"/>
    <col min="6139" max="6139" width="6.140625" style="2" bestFit="1" customWidth="1"/>
    <col min="6140" max="6140" width="17.85546875" style="2" customWidth="1"/>
    <col min="6141" max="6141" width="2.7109375" style="2" customWidth="1"/>
    <col min="6142" max="6142" width="3.85546875" style="2" bestFit="1" customWidth="1"/>
    <col min="6143" max="6162" width="9.5703125" style="2" customWidth="1"/>
    <col min="6163" max="6163" width="3.28515625" style="2" customWidth="1"/>
    <col min="6164" max="6394" width="11.42578125" style="2"/>
    <col min="6395" max="6395" width="6.140625" style="2" bestFit="1" customWidth="1"/>
    <col min="6396" max="6396" width="17.85546875" style="2" customWidth="1"/>
    <col min="6397" max="6397" width="2.7109375" style="2" customWidth="1"/>
    <col min="6398" max="6398" width="3.85546875" style="2" bestFit="1" customWidth="1"/>
    <col min="6399" max="6418" width="9.5703125" style="2" customWidth="1"/>
    <col min="6419" max="6419" width="3.28515625" style="2" customWidth="1"/>
    <col min="6420" max="6650" width="11.42578125" style="2"/>
    <col min="6651" max="6651" width="6.140625" style="2" bestFit="1" customWidth="1"/>
    <col min="6652" max="6652" width="17.85546875" style="2" customWidth="1"/>
    <col min="6653" max="6653" width="2.7109375" style="2" customWidth="1"/>
    <col min="6654" max="6654" width="3.85546875" style="2" bestFit="1" customWidth="1"/>
    <col min="6655" max="6674" width="9.5703125" style="2" customWidth="1"/>
    <col min="6675" max="6675" width="3.28515625" style="2" customWidth="1"/>
    <col min="6676" max="6906" width="11.42578125" style="2"/>
    <col min="6907" max="6907" width="6.140625" style="2" bestFit="1" customWidth="1"/>
    <col min="6908" max="6908" width="17.85546875" style="2" customWidth="1"/>
    <col min="6909" max="6909" width="2.7109375" style="2" customWidth="1"/>
    <col min="6910" max="6910" width="3.85546875" style="2" bestFit="1" customWidth="1"/>
    <col min="6911" max="6930" width="9.5703125" style="2" customWidth="1"/>
    <col min="6931" max="6931" width="3.28515625" style="2" customWidth="1"/>
    <col min="6932" max="7162" width="11.42578125" style="2"/>
    <col min="7163" max="7163" width="6.140625" style="2" bestFit="1" customWidth="1"/>
    <col min="7164" max="7164" width="17.85546875" style="2" customWidth="1"/>
    <col min="7165" max="7165" width="2.7109375" style="2" customWidth="1"/>
    <col min="7166" max="7166" width="3.85546875" style="2" bestFit="1" customWidth="1"/>
    <col min="7167" max="7186" width="9.5703125" style="2" customWidth="1"/>
    <col min="7187" max="7187" width="3.28515625" style="2" customWidth="1"/>
    <col min="7188" max="7418" width="11.42578125" style="2"/>
    <col min="7419" max="7419" width="6.140625" style="2" bestFit="1" customWidth="1"/>
    <col min="7420" max="7420" width="17.85546875" style="2" customWidth="1"/>
    <col min="7421" max="7421" width="2.7109375" style="2" customWidth="1"/>
    <col min="7422" max="7422" width="3.85546875" style="2" bestFit="1" customWidth="1"/>
    <col min="7423" max="7442" width="9.5703125" style="2" customWidth="1"/>
    <col min="7443" max="7443" width="3.28515625" style="2" customWidth="1"/>
    <col min="7444" max="7674" width="11.42578125" style="2"/>
    <col min="7675" max="7675" width="6.140625" style="2" bestFit="1" customWidth="1"/>
    <col min="7676" max="7676" width="17.85546875" style="2" customWidth="1"/>
    <col min="7677" max="7677" width="2.7109375" style="2" customWidth="1"/>
    <col min="7678" max="7678" width="3.85546875" style="2" bestFit="1" customWidth="1"/>
    <col min="7679" max="7698" width="9.5703125" style="2" customWidth="1"/>
    <col min="7699" max="7699" width="3.28515625" style="2" customWidth="1"/>
    <col min="7700" max="7930" width="11.42578125" style="2"/>
    <col min="7931" max="7931" width="6.140625" style="2" bestFit="1" customWidth="1"/>
    <col min="7932" max="7932" width="17.85546875" style="2" customWidth="1"/>
    <col min="7933" max="7933" width="2.7109375" style="2" customWidth="1"/>
    <col min="7934" max="7934" width="3.85546875" style="2" bestFit="1" customWidth="1"/>
    <col min="7935" max="7954" width="9.5703125" style="2" customWidth="1"/>
    <col min="7955" max="7955" width="3.28515625" style="2" customWidth="1"/>
    <col min="7956" max="8186" width="11.42578125" style="2"/>
    <col min="8187" max="8187" width="6.140625" style="2" bestFit="1" customWidth="1"/>
    <col min="8188" max="8188" width="17.85546875" style="2" customWidth="1"/>
    <col min="8189" max="8189" width="2.7109375" style="2" customWidth="1"/>
    <col min="8190" max="8190" width="3.85546875" style="2" bestFit="1" customWidth="1"/>
    <col min="8191" max="8210" width="9.5703125" style="2" customWidth="1"/>
    <col min="8211" max="8211" width="3.28515625" style="2" customWidth="1"/>
    <col min="8212" max="8442" width="11.42578125" style="2"/>
    <col min="8443" max="8443" width="6.140625" style="2" bestFit="1" customWidth="1"/>
    <col min="8444" max="8444" width="17.85546875" style="2" customWidth="1"/>
    <col min="8445" max="8445" width="2.7109375" style="2" customWidth="1"/>
    <col min="8446" max="8446" width="3.85546875" style="2" bestFit="1" customWidth="1"/>
    <col min="8447" max="8466" width="9.5703125" style="2" customWidth="1"/>
    <col min="8467" max="8467" width="3.28515625" style="2" customWidth="1"/>
    <col min="8468" max="8698" width="11.42578125" style="2"/>
    <col min="8699" max="8699" width="6.140625" style="2" bestFit="1" customWidth="1"/>
    <col min="8700" max="8700" width="17.85546875" style="2" customWidth="1"/>
    <col min="8701" max="8701" width="2.7109375" style="2" customWidth="1"/>
    <col min="8702" max="8702" width="3.85546875" style="2" bestFit="1" customWidth="1"/>
    <col min="8703" max="8722" width="9.5703125" style="2" customWidth="1"/>
    <col min="8723" max="8723" width="3.28515625" style="2" customWidth="1"/>
    <col min="8724" max="8954" width="11.42578125" style="2"/>
    <col min="8955" max="8955" width="6.140625" style="2" bestFit="1" customWidth="1"/>
    <col min="8956" max="8956" width="17.85546875" style="2" customWidth="1"/>
    <col min="8957" max="8957" width="2.7109375" style="2" customWidth="1"/>
    <col min="8958" max="8958" width="3.85546875" style="2" bestFit="1" customWidth="1"/>
    <col min="8959" max="8978" width="9.5703125" style="2" customWidth="1"/>
    <col min="8979" max="8979" width="3.28515625" style="2" customWidth="1"/>
    <col min="8980" max="9210" width="11.42578125" style="2"/>
    <col min="9211" max="9211" width="6.140625" style="2" bestFit="1" customWidth="1"/>
    <col min="9212" max="9212" width="17.85546875" style="2" customWidth="1"/>
    <col min="9213" max="9213" width="2.7109375" style="2" customWidth="1"/>
    <col min="9214" max="9214" width="3.85546875" style="2" bestFit="1" customWidth="1"/>
    <col min="9215" max="9234" width="9.5703125" style="2" customWidth="1"/>
    <col min="9235" max="9235" width="3.28515625" style="2" customWidth="1"/>
    <col min="9236" max="9466" width="11.42578125" style="2"/>
    <col min="9467" max="9467" width="6.140625" style="2" bestFit="1" customWidth="1"/>
    <col min="9468" max="9468" width="17.85546875" style="2" customWidth="1"/>
    <col min="9469" max="9469" width="2.7109375" style="2" customWidth="1"/>
    <col min="9470" max="9470" width="3.85546875" style="2" bestFit="1" customWidth="1"/>
    <col min="9471" max="9490" width="9.5703125" style="2" customWidth="1"/>
    <col min="9491" max="9491" width="3.28515625" style="2" customWidth="1"/>
    <col min="9492" max="9722" width="11.42578125" style="2"/>
    <col min="9723" max="9723" width="6.140625" style="2" bestFit="1" customWidth="1"/>
    <col min="9724" max="9724" width="17.85546875" style="2" customWidth="1"/>
    <col min="9725" max="9725" width="2.7109375" style="2" customWidth="1"/>
    <col min="9726" max="9726" width="3.85546875" style="2" bestFit="1" customWidth="1"/>
    <col min="9727" max="9746" width="9.5703125" style="2" customWidth="1"/>
    <col min="9747" max="9747" width="3.28515625" style="2" customWidth="1"/>
    <col min="9748" max="9978" width="11.42578125" style="2"/>
    <col min="9979" max="9979" width="6.140625" style="2" bestFit="1" customWidth="1"/>
    <col min="9980" max="9980" width="17.85546875" style="2" customWidth="1"/>
    <col min="9981" max="9981" width="2.7109375" style="2" customWidth="1"/>
    <col min="9982" max="9982" width="3.85546875" style="2" bestFit="1" customWidth="1"/>
    <col min="9983" max="10002" width="9.5703125" style="2" customWidth="1"/>
    <col min="10003" max="10003" width="3.28515625" style="2" customWidth="1"/>
    <col min="10004" max="10234" width="11.42578125" style="2"/>
    <col min="10235" max="10235" width="6.140625" style="2" bestFit="1" customWidth="1"/>
    <col min="10236" max="10236" width="17.85546875" style="2" customWidth="1"/>
    <col min="10237" max="10237" width="2.7109375" style="2" customWidth="1"/>
    <col min="10238" max="10238" width="3.85546875" style="2" bestFit="1" customWidth="1"/>
    <col min="10239" max="10258" width="9.5703125" style="2" customWidth="1"/>
    <col min="10259" max="10259" width="3.28515625" style="2" customWidth="1"/>
    <col min="10260" max="10490" width="11.42578125" style="2"/>
    <col min="10491" max="10491" width="6.140625" style="2" bestFit="1" customWidth="1"/>
    <col min="10492" max="10492" width="17.85546875" style="2" customWidth="1"/>
    <col min="10493" max="10493" width="2.7109375" style="2" customWidth="1"/>
    <col min="10494" max="10494" width="3.85546875" style="2" bestFit="1" customWidth="1"/>
    <col min="10495" max="10514" width="9.5703125" style="2" customWidth="1"/>
    <col min="10515" max="10515" width="3.28515625" style="2" customWidth="1"/>
    <col min="10516" max="10746" width="11.42578125" style="2"/>
    <col min="10747" max="10747" width="6.140625" style="2" bestFit="1" customWidth="1"/>
    <col min="10748" max="10748" width="17.85546875" style="2" customWidth="1"/>
    <col min="10749" max="10749" width="2.7109375" style="2" customWidth="1"/>
    <col min="10750" max="10750" width="3.85546875" style="2" bestFit="1" customWidth="1"/>
    <col min="10751" max="10770" width="9.5703125" style="2" customWidth="1"/>
    <col min="10771" max="10771" width="3.28515625" style="2" customWidth="1"/>
    <col min="10772" max="11002" width="11.42578125" style="2"/>
    <col min="11003" max="11003" width="6.140625" style="2" bestFit="1" customWidth="1"/>
    <col min="11004" max="11004" width="17.85546875" style="2" customWidth="1"/>
    <col min="11005" max="11005" width="2.7109375" style="2" customWidth="1"/>
    <col min="11006" max="11006" width="3.85546875" style="2" bestFit="1" customWidth="1"/>
    <col min="11007" max="11026" width="9.5703125" style="2" customWidth="1"/>
    <col min="11027" max="11027" width="3.28515625" style="2" customWidth="1"/>
    <col min="11028" max="11258" width="11.42578125" style="2"/>
    <col min="11259" max="11259" width="6.140625" style="2" bestFit="1" customWidth="1"/>
    <col min="11260" max="11260" width="17.85546875" style="2" customWidth="1"/>
    <col min="11261" max="11261" width="2.7109375" style="2" customWidth="1"/>
    <col min="11262" max="11262" width="3.85546875" style="2" bestFit="1" customWidth="1"/>
    <col min="11263" max="11282" width="9.5703125" style="2" customWidth="1"/>
    <col min="11283" max="11283" width="3.28515625" style="2" customWidth="1"/>
    <col min="11284" max="11514" width="11.42578125" style="2"/>
    <col min="11515" max="11515" width="6.140625" style="2" bestFit="1" customWidth="1"/>
    <col min="11516" max="11516" width="17.85546875" style="2" customWidth="1"/>
    <col min="11517" max="11517" width="2.7109375" style="2" customWidth="1"/>
    <col min="11518" max="11518" width="3.85546875" style="2" bestFit="1" customWidth="1"/>
    <col min="11519" max="11538" width="9.5703125" style="2" customWidth="1"/>
    <col min="11539" max="11539" width="3.28515625" style="2" customWidth="1"/>
    <col min="11540" max="11770" width="11.42578125" style="2"/>
    <col min="11771" max="11771" width="6.140625" style="2" bestFit="1" customWidth="1"/>
    <col min="11772" max="11772" width="17.85546875" style="2" customWidth="1"/>
    <col min="11773" max="11773" width="2.7109375" style="2" customWidth="1"/>
    <col min="11774" max="11774" width="3.85546875" style="2" bestFit="1" customWidth="1"/>
    <col min="11775" max="11794" width="9.5703125" style="2" customWidth="1"/>
    <col min="11795" max="11795" width="3.28515625" style="2" customWidth="1"/>
    <col min="11796" max="12026" width="11.42578125" style="2"/>
    <col min="12027" max="12027" width="6.140625" style="2" bestFit="1" customWidth="1"/>
    <col min="12028" max="12028" width="17.85546875" style="2" customWidth="1"/>
    <col min="12029" max="12029" width="2.7109375" style="2" customWidth="1"/>
    <col min="12030" max="12030" width="3.85546875" style="2" bestFit="1" customWidth="1"/>
    <col min="12031" max="12050" width="9.5703125" style="2" customWidth="1"/>
    <col min="12051" max="12051" width="3.28515625" style="2" customWidth="1"/>
    <col min="12052" max="12282" width="11.42578125" style="2"/>
    <col min="12283" max="12283" width="6.140625" style="2" bestFit="1" customWidth="1"/>
    <col min="12284" max="12284" width="17.85546875" style="2" customWidth="1"/>
    <col min="12285" max="12285" width="2.7109375" style="2" customWidth="1"/>
    <col min="12286" max="12286" width="3.85546875" style="2" bestFit="1" customWidth="1"/>
    <col min="12287" max="12306" width="9.5703125" style="2" customWidth="1"/>
    <col min="12307" max="12307" width="3.28515625" style="2" customWidth="1"/>
    <col min="12308" max="12538" width="11.42578125" style="2"/>
    <col min="12539" max="12539" width="6.140625" style="2" bestFit="1" customWidth="1"/>
    <col min="12540" max="12540" width="17.85546875" style="2" customWidth="1"/>
    <col min="12541" max="12541" width="2.7109375" style="2" customWidth="1"/>
    <col min="12542" max="12542" width="3.85546875" style="2" bestFit="1" customWidth="1"/>
    <col min="12543" max="12562" width="9.5703125" style="2" customWidth="1"/>
    <col min="12563" max="12563" width="3.28515625" style="2" customWidth="1"/>
    <col min="12564" max="12794" width="11.42578125" style="2"/>
    <col min="12795" max="12795" width="6.140625" style="2" bestFit="1" customWidth="1"/>
    <col min="12796" max="12796" width="17.85546875" style="2" customWidth="1"/>
    <col min="12797" max="12797" width="2.7109375" style="2" customWidth="1"/>
    <col min="12798" max="12798" width="3.85546875" style="2" bestFit="1" customWidth="1"/>
    <col min="12799" max="12818" width="9.5703125" style="2" customWidth="1"/>
    <col min="12819" max="12819" width="3.28515625" style="2" customWidth="1"/>
    <col min="12820" max="13050" width="11.42578125" style="2"/>
    <col min="13051" max="13051" width="6.140625" style="2" bestFit="1" customWidth="1"/>
    <col min="13052" max="13052" width="17.85546875" style="2" customWidth="1"/>
    <col min="13053" max="13053" width="2.7109375" style="2" customWidth="1"/>
    <col min="13054" max="13054" width="3.85546875" style="2" bestFit="1" customWidth="1"/>
    <col min="13055" max="13074" width="9.5703125" style="2" customWidth="1"/>
    <col min="13075" max="13075" width="3.28515625" style="2" customWidth="1"/>
    <col min="13076" max="13306" width="11.42578125" style="2"/>
    <col min="13307" max="13307" width="6.140625" style="2" bestFit="1" customWidth="1"/>
    <col min="13308" max="13308" width="17.85546875" style="2" customWidth="1"/>
    <col min="13309" max="13309" width="2.7109375" style="2" customWidth="1"/>
    <col min="13310" max="13310" width="3.85546875" style="2" bestFit="1" customWidth="1"/>
    <col min="13311" max="13330" width="9.5703125" style="2" customWidth="1"/>
    <col min="13331" max="13331" width="3.28515625" style="2" customWidth="1"/>
    <col min="13332" max="13562" width="11.42578125" style="2"/>
    <col min="13563" max="13563" width="6.140625" style="2" bestFit="1" customWidth="1"/>
    <col min="13564" max="13564" width="17.85546875" style="2" customWidth="1"/>
    <col min="13565" max="13565" width="2.7109375" style="2" customWidth="1"/>
    <col min="13566" max="13566" width="3.85546875" style="2" bestFit="1" customWidth="1"/>
    <col min="13567" max="13586" width="9.5703125" style="2" customWidth="1"/>
    <col min="13587" max="13587" width="3.28515625" style="2" customWidth="1"/>
    <col min="13588" max="13818" width="11.42578125" style="2"/>
    <col min="13819" max="13819" width="6.140625" style="2" bestFit="1" customWidth="1"/>
    <col min="13820" max="13820" width="17.85546875" style="2" customWidth="1"/>
    <col min="13821" max="13821" width="2.7109375" style="2" customWidth="1"/>
    <col min="13822" max="13822" width="3.85546875" style="2" bestFit="1" customWidth="1"/>
    <col min="13823" max="13842" width="9.5703125" style="2" customWidth="1"/>
    <col min="13843" max="13843" width="3.28515625" style="2" customWidth="1"/>
    <col min="13844" max="14074" width="11.42578125" style="2"/>
    <col min="14075" max="14075" width="6.140625" style="2" bestFit="1" customWidth="1"/>
    <col min="14076" max="14076" width="17.85546875" style="2" customWidth="1"/>
    <col min="14077" max="14077" width="2.7109375" style="2" customWidth="1"/>
    <col min="14078" max="14078" width="3.85546875" style="2" bestFit="1" customWidth="1"/>
    <col min="14079" max="14098" width="9.5703125" style="2" customWidth="1"/>
    <col min="14099" max="14099" width="3.28515625" style="2" customWidth="1"/>
    <col min="14100" max="14330" width="11.42578125" style="2"/>
    <col min="14331" max="14331" width="6.140625" style="2" bestFit="1" customWidth="1"/>
    <col min="14332" max="14332" width="17.85546875" style="2" customWidth="1"/>
    <col min="14333" max="14333" width="2.7109375" style="2" customWidth="1"/>
    <col min="14334" max="14334" width="3.85546875" style="2" bestFit="1" customWidth="1"/>
    <col min="14335" max="14354" width="9.5703125" style="2" customWidth="1"/>
    <col min="14355" max="14355" width="3.28515625" style="2" customWidth="1"/>
    <col min="14356" max="14586" width="11.42578125" style="2"/>
    <col min="14587" max="14587" width="6.140625" style="2" bestFit="1" customWidth="1"/>
    <col min="14588" max="14588" width="17.85546875" style="2" customWidth="1"/>
    <col min="14589" max="14589" width="2.7109375" style="2" customWidth="1"/>
    <col min="14590" max="14590" width="3.85546875" style="2" bestFit="1" customWidth="1"/>
    <col min="14591" max="14610" width="9.5703125" style="2" customWidth="1"/>
    <col min="14611" max="14611" width="3.28515625" style="2" customWidth="1"/>
    <col min="14612" max="14842" width="11.42578125" style="2"/>
    <col min="14843" max="14843" width="6.140625" style="2" bestFit="1" customWidth="1"/>
    <col min="14844" max="14844" width="17.85546875" style="2" customWidth="1"/>
    <col min="14845" max="14845" width="2.7109375" style="2" customWidth="1"/>
    <col min="14846" max="14846" width="3.85546875" style="2" bestFit="1" customWidth="1"/>
    <col min="14847" max="14866" width="9.5703125" style="2" customWidth="1"/>
    <col min="14867" max="14867" width="3.28515625" style="2" customWidth="1"/>
    <col min="14868" max="15098" width="11.42578125" style="2"/>
    <col min="15099" max="15099" width="6.140625" style="2" bestFit="1" customWidth="1"/>
    <col min="15100" max="15100" width="17.85546875" style="2" customWidth="1"/>
    <col min="15101" max="15101" width="2.7109375" style="2" customWidth="1"/>
    <col min="15102" max="15102" width="3.85546875" style="2" bestFit="1" customWidth="1"/>
    <col min="15103" max="15122" width="9.5703125" style="2" customWidth="1"/>
    <col min="15123" max="15123" width="3.28515625" style="2" customWidth="1"/>
    <col min="15124" max="15354" width="11.42578125" style="2"/>
    <col min="15355" max="15355" width="6.140625" style="2" bestFit="1" customWidth="1"/>
    <col min="15356" max="15356" width="17.85546875" style="2" customWidth="1"/>
    <col min="15357" max="15357" width="2.7109375" style="2" customWidth="1"/>
    <col min="15358" max="15358" width="3.85546875" style="2" bestFit="1" customWidth="1"/>
    <col min="15359" max="15378" width="9.5703125" style="2" customWidth="1"/>
    <col min="15379" max="15379" width="3.28515625" style="2" customWidth="1"/>
    <col min="15380" max="15610" width="11.42578125" style="2"/>
    <col min="15611" max="15611" width="6.140625" style="2" bestFit="1" customWidth="1"/>
    <col min="15612" max="15612" width="17.85546875" style="2" customWidth="1"/>
    <col min="15613" max="15613" width="2.7109375" style="2" customWidth="1"/>
    <col min="15614" max="15614" width="3.85546875" style="2" bestFit="1" customWidth="1"/>
    <col min="15615" max="15634" width="9.5703125" style="2" customWidth="1"/>
    <col min="15635" max="15635" width="3.28515625" style="2" customWidth="1"/>
    <col min="15636" max="15866" width="11.42578125" style="2"/>
    <col min="15867" max="15867" width="6.140625" style="2" bestFit="1" customWidth="1"/>
    <col min="15868" max="15868" width="17.85546875" style="2" customWidth="1"/>
    <col min="15869" max="15869" width="2.7109375" style="2" customWidth="1"/>
    <col min="15870" max="15870" width="3.85546875" style="2" bestFit="1" customWidth="1"/>
    <col min="15871" max="15890" width="9.5703125" style="2" customWidth="1"/>
    <col min="15891" max="15891" width="3.28515625" style="2" customWidth="1"/>
    <col min="15892" max="16122" width="11.42578125" style="2"/>
    <col min="16123" max="16123" width="6.140625" style="2" bestFit="1" customWidth="1"/>
    <col min="16124" max="16124" width="17.85546875" style="2" customWidth="1"/>
    <col min="16125" max="16125" width="2.7109375" style="2" customWidth="1"/>
    <col min="16126" max="16126" width="3.85546875" style="2" bestFit="1" customWidth="1"/>
    <col min="16127" max="16146" width="9.5703125" style="2" customWidth="1"/>
    <col min="16147" max="16147" width="3.28515625" style="2" customWidth="1"/>
    <col min="16148" max="16384" width="11.42578125" style="2"/>
  </cols>
  <sheetData>
    <row r="1" spans="1:24" ht="15.75" x14ac:dyDescent="0.25">
      <c r="A1" s="156" t="s">
        <v>175</v>
      </c>
    </row>
    <row r="3" spans="1:24" ht="15.75" x14ac:dyDescent="0.25">
      <c r="A3" s="3" t="s">
        <v>5</v>
      </c>
      <c r="B3" s="4" t="s">
        <v>6</v>
      </c>
      <c r="C3" s="5"/>
      <c r="D3" s="6" t="s">
        <v>7</v>
      </c>
      <c r="E3" s="177">
        <v>1230</v>
      </c>
      <c r="F3" s="178"/>
      <c r="G3" s="178">
        <v>1900</v>
      </c>
      <c r="H3" s="178"/>
      <c r="I3" s="178">
        <v>1920</v>
      </c>
      <c r="J3" s="178"/>
      <c r="K3" s="178">
        <v>2050</v>
      </c>
      <c r="L3" s="178"/>
      <c r="M3" s="178">
        <v>2060</v>
      </c>
      <c r="N3" s="178"/>
      <c r="O3" s="178">
        <v>2240</v>
      </c>
      <c r="P3" s="178"/>
      <c r="Q3" s="183">
        <v>3100</v>
      </c>
      <c r="R3" s="177"/>
      <c r="S3" s="178">
        <v>7090</v>
      </c>
      <c r="T3" s="178"/>
      <c r="U3" s="178" t="s">
        <v>8</v>
      </c>
      <c r="V3" s="178"/>
      <c r="W3" s="183">
        <v>8150</v>
      </c>
      <c r="X3" s="177"/>
    </row>
    <row r="4" spans="1:24" ht="15.75" customHeight="1" x14ac:dyDescent="0.25">
      <c r="A4" s="7"/>
      <c r="B4" s="8"/>
      <c r="C4" s="9"/>
      <c r="D4" s="10" t="s">
        <v>9</v>
      </c>
      <c r="E4" s="179" t="s">
        <v>0</v>
      </c>
      <c r="F4" s="180"/>
      <c r="G4" s="180" t="s">
        <v>4</v>
      </c>
      <c r="H4" s="180"/>
      <c r="I4" s="180" t="s">
        <v>1</v>
      </c>
      <c r="J4" s="180"/>
      <c r="K4" s="176" t="s">
        <v>2</v>
      </c>
      <c r="L4" s="176"/>
      <c r="M4" s="176" t="s">
        <v>15</v>
      </c>
      <c r="N4" s="176"/>
      <c r="O4" s="176" t="s">
        <v>3</v>
      </c>
      <c r="P4" s="176"/>
      <c r="Q4" s="176" t="s">
        <v>16</v>
      </c>
      <c r="R4" s="176"/>
      <c r="S4" s="176" t="s">
        <v>17</v>
      </c>
      <c r="T4" s="176"/>
      <c r="U4" s="176" t="s">
        <v>10</v>
      </c>
      <c r="V4" s="176"/>
      <c r="W4" s="181" t="s">
        <v>18</v>
      </c>
      <c r="X4" s="182"/>
    </row>
    <row r="5" spans="1:24" ht="15.75" x14ac:dyDescent="0.25">
      <c r="A5" s="11"/>
      <c r="B5" s="11"/>
      <c r="C5" s="12"/>
      <c r="D5" s="13"/>
      <c r="E5" s="14" t="s">
        <v>11</v>
      </c>
      <c r="F5" s="15" t="s">
        <v>12</v>
      </c>
      <c r="G5" s="15" t="s">
        <v>11</v>
      </c>
      <c r="H5" s="15" t="s">
        <v>12</v>
      </c>
      <c r="I5" s="15" t="s">
        <v>11</v>
      </c>
      <c r="J5" s="15" t="s">
        <v>12</v>
      </c>
      <c r="K5" s="15" t="s">
        <v>11</v>
      </c>
      <c r="L5" s="15" t="s">
        <v>12</v>
      </c>
      <c r="M5" s="15" t="s">
        <v>11</v>
      </c>
      <c r="N5" s="15" t="s">
        <v>12</v>
      </c>
      <c r="O5" s="15" t="s">
        <v>11</v>
      </c>
      <c r="P5" s="15" t="s">
        <v>12</v>
      </c>
      <c r="Q5" s="15" t="s">
        <v>11</v>
      </c>
      <c r="R5" s="15" t="s">
        <v>12</v>
      </c>
      <c r="S5" s="15" t="s">
        <v>11</v>
      </c>
      <c r="T5" s="15" t="s">
        <v>12</v>
      </c>
      <c r="U5" s="15" t="s">
        <v>11</v>
      </c>
      <c r="V5" s="15" t="s">
        <v>12</v>
      </c>
      <c r="W5" s="15" t="s">
        <v>11</v>
      </c>
      <c r="X5" s="15" t="s">
        <v>12</v>
      </c>
    </row>
    <row r="6" spans="1:24" ht="15.75" x14ac:dyDescent="0.25">
      <c r="A6" s="16">
        <v>38169</v>
      </c>
      <c r="B6" s="17" t="s">
        <v>13</v>
      </c>
      <c r="C6" s="18"/>
      <c r="D6" s="19"/>
      <c r="E6" s="20">
        <v>516000</v>
      </c>
      <c r="F6" s="21"/>
      <c r="G6" s="20">
        <v>5000</v>
      </c>
      <c r="H6" s="21"/>
      <c r="I6" s="20">
        <v>64000</v>
      </c>
      <c r="J6" s="21"/>
      <c r="K6" s="20"/>
      <c r="L6" s="21">
        <v>320000</v>
      </c>
      <c r="M6" s="20"/>
      <c r="N6" s="21"/>
      <c r="O6" s="20"/>
      <c r="P6" s="21">
        <v>265000</v>
      </c>
      <c r="Q6" s="20"/>
      <c r="R6" s="21"/>
      <c r="S6" s="20"/>
      <c r="T6" s="21"/>
      <c r="U6" s="20"/>
      <c r="V6" s="21"/>
      <c r="W6" s="22"/>
      <c r="X6" s="21"/>
    </row>
    <row r="7" spans="1:24" ht="15.75" x14ac:dyDescent="0.25">
      <c r="A7" s="23">
        <v>39995</v>
      </c>
      <c r="B7" s="24" t="s">
        <v>19</v>
      </c>
      <c r="C7" s="25"/>
      <c r="D7" s="26">
        <v>236</v>
      </c>
      <c r="E7" s="27"/>
      <c r="F7" s="28"/>
      <c r="G7" s="27"/>
      <c r="H7" s="28"/>
      <c r="I7" s="27"/>
      <c r="J7" s="28">
        <v>16000</v>
      </c>
      <c r="K7" s="27"/>
      <c r="L7" s="28"/>
      <c r="M7" s="27"/>
      <c r="N7" s="28"/>
      <c r="O7" s="27">
        <v>15000</v>
      </c>
      <c r="P7" s="28"/>
      <c r="Q7" s="27"/>
      <c r="R7" s="28"/>
      <c r="S7" s="27"/>
      <c r="T7" s="28"/>
      <c r="U7" s="27"/>
      <c r="V7" s="28"/>
      <c r="W7" s="29">
        <v>1000</v>
      </c>
      <c r="X7" s="28"/>
    </row>
    <row r="8" spans="1:24" ht="15.75" x14ac:dyDescent="0.25">
      <c r="A8" s="23">
        <v>39998</v>
      </c>
      <c r="B8" s="24" t="s">
        <v>20</v>
      </c>
      <c r="C8" s="25"/>
      <c r="D8" s="26">
        <v>237</v>
      </c>
      <c r="E8" s="27"/>
      <c r="F8" s="28"/>
      <c r="G8" s="27"/>
      <c r="H8" s="28"/>
      <c r="I8" s="27"/>
      <c r="J8" s="28">
        <v>750</v>
      </c>
      <c r="K8" s="27"/>
      <c r="L8" s="28"/>
      <c r="M8" s="27"/>
      <c r="N8" s="28"/>
      <c r="O8" s="27"/>
      <c r="P8" s="28"/>
      <c r="Q8" s="27"/>
      <c r="R8" s="28"/>
      <c r="S8" s="27">
        <v>750</v>
      </c>
      <c r="T8" s="28"/>
      <c r="U8" s="27"/>
      <c r="V8" s="28"/>
      <c r="W8" s="29"/>
      <c r="X8" s="28"/>
    </row>
    <row r="9" spans="1:24" ht="15.75" x14ac:dyDescent="0.25">
      <c r="A9" s="23">
        <v>40000</v>
      </c>
      <c r="B9" s="30" t="s">
        <v>16</v>
      </c>
      <c r="C9" s="31"/>
      <c r="D9" s="26">
        <v>238</v>
      </c>
      <c r="E9" s="27"/>
      <c r="F9" s="28"/>
      <c r="G9" s="27"/>
      <c r="H9" s="28"/>
      <c r="I9" s="27">
        <v>12500</v>
      </c>
      <c r="J9" s="28"/>
      <c r="K9" s="27"/>
      <c r="L9" s="28"/>
      <c r="M9" s="27"/>
      <c r="N9" s="28"/>
      <c r="O9" s="27"/>
      <c r="P9" s="28"/>
      <c r="Q9" s="27"/>
      <c r="R9" s="28">
        <v>12500</v>
      </c>
      <c r="S9" s="27"/>
      <c r="T9" s="28"/>
      <c r="U9" s="27"/>
      <c r="V9" s="28"/>
      <c r="W9" s="29"/>
      <c r="X9" s="28"/>
    </row>
    <row r="10" spans="1:24" ht="15.75" x14ac:dyDescent="0.25">
      <c r="A10" s="23">
        <v>40003</v>
      </c>
      <c r="B10" s="30" t="s">
        <v>1</v>
      </c>
      <c r="C10" s="31"/>
      <c r="D10" s="26">
        <v>239</v>
      </c>
      <c r="E10" s="27"/>
      <c r="F10" s="28"/>
      <c r="G10" s="27"/>
      <c r="H10" s="28">
        <v>4500</v>
      </c>
      <c r="I10" s="27">
        <v>4500</v>
      </c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9"/>
      <c r="X10" s="28"/>
    </row>
    <row r="11" spans="1:24" ht="15.75" x14ac:dyDescent="0.25">
      <c r="A11" s="23">
        <v>40004</v>
      </c>
      <c r="B11" s="30" t="s">
        <v>21</v>
      </c>
      <c r="C11" s="31"/>
      <c r="D11" s="26">
        <v>240</v>
      </c>
      <c r="E11" s="27"/>
      <c r="F11" s="28"/>
      <c r="G11" s="27"/>
      <c r="H11" s="28"/>
      <c r="I11" s="27"/>
      <c r="J11" s="28">
        <v>25000</v>
      </c>
      <c r="K11" s="27"/>
      <c r="L11" s="28"/>
      <c r="M11" s="27">
        <v>25000</v>
      </c>
      <c r="N11" s="28"/>
      <c r="O11" s="27"/>
      <c r="P11" s="28"/>
      <c r="Q11" s="27"/>
      <c r="R11" s="28"/>
      <c r="S11" s="27"/>
      <c r="T11" s="28"/>
      <c r="U11" s="27"/>
      <c r="V11" s="28"/>
      <c r="W11" s="29"/>
      <c r="X11" s="28"/>
    </row>
    <row r="12" spans="1:24" ht="15.75" x14ac:dyDescent="0.25">
      <c r="A12" s="23">
        <v>40007</v>
      </c>
      <c r="B12" s="30" t="s">
        <v>22</v>
      </c>
      <c r="C12" s="31"/>
      <c r="D12" s="26">
        <v>241</v>
      </c>
      <c r="E12" s="27"/>
      <c r="F12" s="28"/>
      <c r="G12" s="27"/>
      <c r="H12" s="28"/>
      <c r="I12" s="27"/>
      <c r="J12" s="28">
        <v>900</v>
      </c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>
        <v>900</v>
      </c>
      <c r="V12" s="28"/>
      <c r="W12" s="29"/>
      <c r="X12" s="28"/>
    </row>
    <row r="13" spans="1:24" ht="15.75" x14ac:dyDescent="0.25">
      <c r="A13" s="23">
        <v>40009</v>
      </c>
      <c r="B13" s="30" t="s">
        <v>16</v>
      </c>
      <c r="C13" s="31"/>
      <c r="D13" s="26">
        <v>242</v>
      </c>
      <c r="E13" s="27"/>
      <c r="F13" s="28"/>
      <c r="G13" s="27"/>
      <c r="H13" s="28"/>
      <c r="I13" s="27">
        <v>14800</v>
      </c>
      <c r="J13" s="28"/>
      <c r="K13" s="27"/>
      <c r="L13" s="28"/>
      <c r="M13" s="27"/>
      <c r="N13" s="28"/>
      <c r="O13" s="27"/>
      <c r="P13" s="28"/>
      <c r="Q13" s="27"/>
      <c r="R13" s="28">
        <v>14800</v>
      </c>
      <c r="S13" s="27"/>
      <c r="T13" s="28"/>
      <c r="U13" s="27"/>
      <c r="V13" s="28"/>
      <c r="W13" s="29"/>
      <c r="X13" s="28"/>
    </row>
    <row r="14" spans="1:24" ht="15.75" x14ac:dyDescent="0.25">
      <c r="A14" s="23">
        <v>40016</v>
      </c>
      <c r="B14" s="30" t="s">
        <v>23</v>
      </c>
      <c r="C14" s="31"/>
      <c r="D14" s="26">
        <v>243</v>
      </c>
      <c r="E14" s="27"/>
      <c r="F14" s="28"/>
      <c r="G14" s="27"/>
      <c r="H14" s="28"/>
      <c r="I14" s="27"/>
      <c r="J14" s="28">
        <v>15000</v>
      </c>
      <c r="K14" s="27"/>
      <c r="L14" s="28"/>
      <c r="M14" s="27"/>
      <c r="N14" s="28"/>
      <c r="O14" s="27"/>
      <c r="P14" s="28"/>
      <c r="Q14" s="27"/>
      <c r="R14" s="28"/>
      <c r="S14" s="27">
        <v>15000</v>
      </c>
      <c r="T14" s="28"/>
      <c r="U14" s="27"/>
      <c r="V14" s="28"/>
      <c r="W14" s="29"/>
      <c r="X14" s="28"/>
    </row>
    <row r="15" spans="1:24" ht="15.75" x14ac:dyDescent="0.25">
      <c r="A15" s="23">
        <v>40023</v>
      </c>
      <c r="B15" s="30" t="s">
        <v>16</v>
      </c>
      <c r="C15" s="31"/>
      <c r="D15" s="26">
        <v>244</v>
      </c>
      <c r="E15" s="27"/>
      <c r="F15" s="28"/>
      <c r="G15" s="27"/>
      <c r="H15" s="28"/>
      <c r="I15" s="27">
        <v>16100</v>
      </c>
      <c r="J15" s="28"/>
      <c r="K15" s="27"/>
      <c r="L15" s="28"/>
      <c r="M15" s="27"/>
      <c r="N15" s="28"/>
      <c r="O15" s="27"/>
      <c r="P15" s="28"/>
      <c r="Q15" s="27"/>
      <c r="R15" s="28">
        <v>16100</v>
      </c>
      <c r="S15" s="27"/>
      <c r="T15" s="28"/>
      <c r="U15" s="27"/>
      <c r="V15" s="28"/>
      <c r="W15" s="29"/>
      <c r="X15" s="28"/>
    </row>
    <row r="16" spans="1:24" ht="15.75" x14ac:dyDescent="0.25">
      <c r="A16" s="23">
        <v>40024</v>
      </c>
      <c r="B16" s="30" t="s">
        <v>24</v>
      </c>
      <c r="C16" s="31"/>
      <c r="D16" s="26">
        <v>245</v>
      </c>
      <c r="E16" s="27"/>
      <c r="F16" s="28"/>
      <c r="G16" s="27"/>
      <c r="H16" s="28"/>
      <c r="I16" s="27"/>
      <c r="J16" s="28">
        <v>4450</v>
      </c>
      <c r="K16" s="27"/>
      <c r="L16" s="28"/>
      <c r="M16" s="27"/>
      <c r="N16" s="28"/>
      <c r="O16" s="27"/>
      <c r="P16" s="28"/>
      <c r="Q16" s="27"/>
      <c r="R16" s="28"/>
      <c r="S16" s="27">
        <v>4450</v>
      </c>
      <c r="T16" s="28"/>
      <c r="U16" s="27"/>
      <c r="V16" s="28"/>
      <c r="W16" s="29"/>
      <c r="X16" s="28"/>
    </row>
    <row r="17" spans="1:24" ht="15.75" x14ac:dyDescent="0.25">
      <c r="A17" s="32">
        <v>40025</v>
      </c>
      <c r="B17" s="33" t="s">
        <v>25</v>
      </c>
      <c r="C17" s="34"/>
      <c r="D17" s="35">
        <v>246</v>
      </c>
      <c r="E17" s="36"/>
      <c r="F17" s="37"/>
      <c r="G17" s="36"/>
      <c r="H17" s="37"/>
      <c r="I17" s="36"/>
      <c r="J17" s="37">
        <v>3000</v>
      </c>
      <c r="K17" s="36"/>
      <c r="L17" s="37"/>
      <c r="M17" s="36">
        <v>3000</v>
      </c>
      <c r="N17" s="37"/>
      <c r="O17" s="36"/>
      <c r="P17" s="37"/>
      <c r="Q17" s="36"/>
      <c r="R17" s="37"/>
      <c r="S17" s="36"/>
      <c r="T17" s="37"/>
      <c r="U17" s="36"/>
      <c r="V17" s="37"/>
      <c r="W17" s="38"/>
      <c r="X17" s="37"/>
    </row>
    <row r="18" spans="1:24" ht="15.75" x14ac:dyDescent="0.25">
      <c r="A18" s="157">
        <v>40025</v>
      </c>
      <c r="B18" s="158" t="s">
        <v>26</v>
      </c>
      <c r="C18" s="159"/>
      <c r="D18" s="160">
        <v>247</v>
      </c>
      <c r="E18" s="27"/>
      <c r="F18" s="28"/>
      <c r="G18" s="27"/>
      <c r="H18" s="28"/>
      <c r="I18" s="27"/>
      <c r="J18" s="28">
        <v>14800</v>
      </c>
      <c r="K18" s="27"/>
      <c r="L18" s="28"/>
      <c r="M18" s="27"/>
      <c r="N18" s="28"/>
      <c r="O18" s="27"/>
      <c r="P18" s="28"/>
      <c r="Q18" s="27">
        <v>14800</v>
      </c>
      <c r="R18" s="28"/>
      <c r="S18" s="27"/>
      <c r="T18" s="28"/>
      <c r="U18" s="27"/>
      <c r="V18" s="28"/>
      <c r="W18" s="29"/>
      <c r="X18" s="28"/>
    </row>
    <row r="19" spans="1:24" ht="15.75" x14ac:dyDescent="0.25">
      <c r="A19" s="157">
        <v>40025</v>
      </c>
      <c r="B19" s="158" t="s">
        <v>27</v>
      </c>
      <c r="C19" s="159"/>
      <c r="D19" s="160">
        <v>248</v>
      </c>
      <c r="E19" s="27"/>
      <c r="F19" s="28"/>
      <c r="G19" s="27"/>
      <c r="H19" s="28"/>
      <c r="I19" s="27">
        <v>18400</v>
      </c>
      <c r="J19" s="28"/>
      <c r="K19" s="27"/>
      <c r="L19" s="28"/>
      <c r="M19" s="27"/>
      <c r="N19" s="28"/>
      <c r="O19" s="27"/>
      <c r="P19" s="28"/>
      <c r="Q19" s="27"/>
      <c r="R19" s="28">
        <v>18400</v>
      </c>
      <c r="S19" s="27"/>
      <c r="T19" s="28"/>
      <c r="U19" s="27"/>
      <c r="V19" s="28"/>
      <c r="W19" s="29"/>
      <c r="X19" s="28"/>
    </row>
    <row r="20" spans="1:24" ht="15.75" x14ac:dyDescent="0.25">
      <c r="A20" s="157">
        <v>40025</v>
      </c>
      <c r="B20" s="158" t="s">
        <v>21</v>
      </c>
      <c r="C20" s="159"/>
      <c r="D20" s="160">
        <v>249</v>
      </c>
      <c r="E20" s="27"/>
      <c r="F20" s="28"/>
      <c r="G20" s="27"/>
      <c r="H20" s="28"/>
      <c r="I20" s="27"/>
      <c r="J20" s="28">
        <v>500</v>
      </c>
      <c r="K20" s="27"/>
      <c r="L20" s="28"/>
      <c r="M20" s="27">
        <v>500</v>
      </c>
      <c r="N20" s="28"/>
      <c r="O20" s="27"/>
      <c r="P20" s="28"/>
      <c r="Q20" s="27"/>
      <c r="R20" s="28"/>
      <c r="S20" s="27"/>
      <c r="T20" s="28"/>
      <c r="U20" s="27"/>
      <c r="V20" s="28"/>
      <c r="W20" s="29"/>
      <c r="X20" s="28"/>
    </row>
    <row r="21" spans="1:24" ht="15.75" x14ac:dyDescent="0.25">
      <c r="A21" s="157">
        <v>40025</v>
      </c>
      <c r="B21" s="158" t="s">
        <v>28</v>
      </c>
      <c r="C21" s="159"/>
      <c r="D21" s="160">
        <v>250</v>
      </c>
      <c r="E21" s="27"/>
      <c r="F21" s="28"/>
      <c r="G21" s="27"/>
      <c r="H21" s="28"/>
      <c r="I21" s="27"/>
      <c r="J21" s="28">
        <v>75</v>
      </c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>
        <v>75</v>
      </c>
      <c r="V21" s="28"/>
      <c r="W21" s="29"/>
      <c r="X21" s="28"/>
    </row>
    <row r="22" spans="1:24" s="46" customFormat="1" ht="20.25" x14ac:dyDescent="0.3">
      <c r="A22" s="39"/>
      <c r="B22" s="40" t="s">
        <v>14</v>
      </c>
      <c r="C22" s="41"/>
      <c r="D22" s="42"/>
      <c r="E22" s="43">
        <f>SUM(E6:E17)</f>
        <v>516000</v>
      </c>
      <c r="F22" s="44">
        <f>SUM(F6:F17)</f>
        <v>0</v>
      </c>
      <c r="G22" s="43">
        <f>SUM(G6:G17)</f>
        <v>5000</v>
      </c>
      <c r="H22" s="44">
        <f>SUM(H6:H17)</f>
        <v>4500</v>
      </c>
      <c r="I22" s="43">
        <f>SUM(I6:I21)</f>
        <v>130300</v>
      </c>
      <c r="J22" s="44">
        <f>SUM(J6:J21)</f>
        <v>80475</v>
      </c>
      <c r="K22" s="43">
        <f>SUM(K6:K17)</f>
        <v>0</v>
      </c>
      <c r="L22" s="44">
        <f>SUM(L6:L17)</f>
        <v>320000</v>
      </c>
      <c r="M22" s="43">
        <f>SUM(M6:M21)</f>
        <v>28500</v>
      </c>
      <c r="N22" s="44">
        <f>SUM(N6:N17)</f>
        <v>0</v>
      </c>
      <c r="O22" s="43">
        <f>SUM(O6:O17)</f>
        <v>15000</v>
      </c>
      <c r="P22" s="44">
        <f>SUM(P6:P17)</f>
        <v>265000</v>
      </c>
      <c r="Q22" s="43">
        <f>SUM(Q6:Q21)</f>
        <v>14800</v>
      </c>
      <c r="R22" s="44">
        <f>SUM(R6:R21)</f>
        <v>61800</v>
      </c>
      <c r="S22" s="43">
        <f>SUM(S6:S17)</f>
        <v>20200</v>
      </c>
      <c r="T22" s="44">
        <f>SUM(T6:T17)</f>
        <v>0</v>
      </c>
      <c r="U22" s="43">
        <f>SUM(U6:U21)</f>
        <v>975</v>
      </c>
      <c r="V22" s="44">
        <f>SUM(V6:V17)</f>
        <v>0</v>
      </c>
      <c r="W22" s="45">
        <f>SUM(W6:W17)</f>
        <v>1000</v>
      </c>
      <c r="X22" s="44">
        <f>SUM(X6:X17)</f>
        <v>0</v>
      </c>
    </row>
    <row r="23" spans="1:24" s="1" customFormat="1" ht="15.75" x14ac:dyDescent="0.25"/>
    <row r="24" spans="1:24" s="1" customFormat="1" ht="15.75" x14ac:dyDescent="0.25">
      <c r="A24" s="1" t="s">
        <v>36</v>
      </c>
      <c r="J24" s="47"/>
    </row>
    <row r="25" spans="1:24" s="1" customFormat="1" ht="15.75" x14ac:dyDescent="0.25">
      <c r="A25" s="1" t="s">
        <v>35</v>
      </c>
    </row>
    <row r="26" spans="1:24" s="1" customFormat="1" ht="15.75" x14ac:dyDescent="0.25">
      <c r="J26" s="47"/>
    </row>
    <row r="27" spans="1:24" s="1" customFormat="1" ht="15.75" x14ac:dyDescent="0.25">
      <c r="A27" s="1" t="s">
        <v>29</v>
      </c>
    </row>
    <row r="28" spans="1:24" s="1" customFormat="1" ht="15.75" x14ac:dyDescent="0.25"/>
    <row r="29" spans="1:24" s="1" customFormat="1" ht="15.75" x14ac:dyDescent="0.25"/>
    <row r="30" spans="1:24" s="1" customFormat="1" ht="15.75" x14ac:dyDescent="0.25">
      <c r="A30" s="49">
        <v>1</v>
      </c>
      <c r="B30" s="1" t="s">
        <v>30</v>
      </c>
    </row>
    <row r="31" spans="1:24" s="1" customFormat="1" ht="15.75" x14ac:dyDescent="0.25">
      <c r="A31" s="49">
        <v>2</v>
      </c>
      <c r="B31" s="1" t="s">
        <v>32</v>
      </c>
    </row>
    <row r="32" spans="1:24" s="1" customFormat="1" ht="15.75" x14ac:dyDescent="0.25">
      <c r="A32" s="49"/>
      <c r="B32" s="1" t="s">
        <v>34</v>
      </c>
    </row>
    <row r="33" spans="1:17" ht="15.75" x14ac:dyDescent="0.25">
      <c r="A33" s="49"/>
      <c r="B33" s="1" t="s">
        <v>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49">
        <v>3</v>
      </c>
      <c r="B34" s="1" t="s">
        <v>31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A35" s="4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A36" s="48" t="s">
        <v>38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A37" s="48" t="s">
        <v>37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4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x14ac:dyDescent="0.25">
      <c r="A39" s="48" t="s">
        <v>39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x14ac:dyDescent="0.25">
      <c r="A40" s="48" t="s">
        <v>41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x14ac:dyDescent="0.25">
      <c r="A41" s="48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x14ac:dyDescent="0.25">
      <c r="A42" s="4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x14ac:dyDescent="0.25">
      <c r="A43" s="4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x14ac:dyDescent="0.25">
      <c r="A44" s="4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20">
    <mergeCell ref="Q4:R4"/>
    <mergeCell ref="S4:T4"/>
    <mergeCell ref="U4:V4"/>
    <mergeCell ref="W4:X4"/>
    <mergeCell ref="Q3:R3"/>
    <mergeCell ref="S3:T3"/>
    <mergeCell ref="U3:V3"/>
    <mergeCell ref="W3:X3"/>
    <mergeCell ref="O4:P4"/>
    <mergeCell ref="E3:F3"/>
    <mergeCell ref="G3:H3"/>
    <mergeCell ref="I3:J3"/>
    <mergeCell ref="K3:L3"/>
    <mergeCell ref="M3:N3"/>
    <mergeCell ref="O3:P3"/>
    <mergeCell ref="E4:F4"/>
    <mergeCell ref="G4:H4"/>
    <mergeCell ref="I4:J4"/>
    <mergeCell ref="K4:L4"/>
    <mergeCell ref="M4:N4"/>
  </mergeCells>
  <pageMargins left="0.19685039370078741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&amp;COppgave 4.3</oddHeader>
    <oddFooter>&amp;CSide &amp;P av &amp;N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showGridLines="0" showZeros="0" topLeftCell="C1" zoomScaleNormal="150" workbookViewId="0">
      <selection activeCell="O7" sqref="O7"/>
    </sheetView>
  </sheetViews>
  <sheetFormatPr baseColWidth="10" defaultRowHeight="15.75" x14ac:dyDescent="0.25"/>
  <cols>
    <col min="1" max="1" width="6.7109375" style="54" customWidth="1"/>
    <col min="2" max="2" width="18.140625" style="54" customWidth="1"/>
    <col min="3" max="3" width="5.140625" style="54" bestFit="1" customWidth="1"/>
    <col min="4" max="13" width="9.5703125" style="54" customWidth="1"/>
    <col min="14" max="14" width="8.140625" style="54" bestFit="1" customWidth="1"/>
    <col min="15" max="256" width="11.42578125" style="54"/>
    <col min="257" max="257" width="7" style="54" bestFit="1" customWidth="1"/>
    <col min="258" max="258" width="18.140625" style="54" customWidth="1"/>
    <col min="259" max="259" width="5.140625" style="54" bestFit="1" customWidth="1"/>
    <col min="260" max="269" width="9.5703125" style="54" customWidth="1"/>
    <col min="270" max="270" width="8.140625" style="54" bestFit="1" customWidth="1"/>
    <col min="271" max="512" width="11.42578125" style="54"/>
    <col min="513" max="513" width="7" style="54" bestFit="1" customWidth="1"/>
    <col min="514" max="514" width="18.140625" style="54" customWidth="1"/>
    <col min="515" max="515" width="5.140625" style="54" bestFit="1" customWidth="1"/>
    <col min="516" max="525" width="9.5703125" style="54" customWidth="1"/>
    <col min="526" max="526" width="8.140625" style="54" bestFit="1" customWidth="1"/>
    <col min="527" max="768" width="11.42578125" style="54"/>
    <col min="769" max="769" width="7" style="54" bestFit="1" customWidth="1"/>
    <col min="770" max="770" width="18.140625" style="54" customWidth="1"/>
    <col min="771" max="771" width="5.140625" style="54" bestFit="1" customWidth="1"/>
    <col min="772" max="781" width="9.5703125" style="54" customWidth="1"/>
    <col min="782" max="782" width="8.140625" style="54" bestFit="1" customWidth="1"/>
    <col min="783" max="1024" width="11.42578125" style="54"/>
    <col min="1025" max="1025" width="7" style="54" bestFit="1" customWidth="1"/>
    <col min="1026" max="1026" width="18.140625" style="54" customWidth="1"/>
    <col min="1027" max="1027" width="5.140625" style="54" bestFit="1" customWidth="1"/>
    <col min="1028" max="1037" width="9.5703125" style="54" customWidth="1"/>
    <col min="1038" max="1038" width="8.140625" style="54" bestFit="1" customWidth="1"/>
    <col min="1039" max="1280" width="11.42578125" style="54"/>
    <col min="1281" max="1281" width="7" style="54" bestFit="1" customWidth="1"/>
    <col min="1282" max="1282" width="18.140625" style="54" customWidth="1"/>
    <col min="1283" max="1283" width="5.140625" style="54" bestFit="1" customWidth="1"/>
    <col min="1284" max="1293" width="9.5703125" style="54" customWidth="1"/>
    <col min="1294" max="1294" width="8.140625" style="54" bestFit="1" customWidth="1"/>
    <col min="1295" max="1536" width="11.42578125" style="54"/>
    <col min="1537" max="1537" width="7" style="54" bestFit="1" customWidth="1"/>
    <col min="1538" max="1538" width="18.140625" style="54" customWidth="1"/>
    <col min="1539" max="1539" width="5.140625" style="54" bestFit="1" customWidth="1"/>
    <col min="1540" max="1549" width="9.5703125" style="54" customWidth="1"/>
    <col min="1550" max="1550" width="8.140625" style="54" bestFit="1" customWidth="1"/>
    <col min="1551" max="1792" width="11.42578125" style="54"/>
    <col min="1793" max="1793" width="7" style="54" bestFit="1" customWidth="1"/>
    <col min="1794" max="1794" width="18.140625" style="54" customWidth="1"/>
    <col min="1795" max="1795" width="5.140625" style="54" bestFit="1" customWidth="1"/>
    <col min="1796" max="1805" width="9.5703125" style="54" customWidth="1"/>
    <col min="1806" max="1806" width="8.140625" style="54" bestFit="1" customWidth="1"/>
    <col min="1807" max="2048" width="11.42578125" style="54"/>
    <col min="2049" max="2049" width="7" style="54" bestFit="1" customWidth="1"/>
    <col min="2050" max="2050" width="18.140625" style="54" customWidth="1"/>
    <col min="2051" max="2051" width="5.140625" style="54" bestFit="1" customWidth="1"/>
    <col min="2052" max="2061" width="9.5703125" style="54" customWidth="1"/>
    <col min="2062" max="2062" width="8.140625" style="54" bestFit="1" customWidth="1"/>
    <col min="2063" max="2304" width="11.42578125" style="54"/>
    <col min="2305" max="2305" width="7" style="54" bestFit="1" customWidth="1"/>
    <col min="2306" max="2306" width="18.140625" style="54" customWidth="1"/>
    <col min="2307" max="2307" width="5.140625" style="54" bestFit="1" customWidth="1"/>
    <col min="2308" max="2317" width="9.5703125" style="54" customWidth="1"/>
    <col min="2318" max="2318" width="8.140625" style="54" bestFit="1" customWidth="1"/>
    <col min="2319" max="2560" width="11.42578125" style="54"/>
    <col min="2561" max="2561" width="7" style="54" bestFit="1" customWidth="1"/>
    <col min="2562" max="2562" width="18.140625" style="54" customWidth="1"/>
    <col min="2563" max="2563" width="5.140625" style="54" bestFit="1" customWidth="1"/>
    <col min="2564" max="2573" width="9.5703125" style="54" customWidth="1"/>
    <col min="2574" max="2574" width="8.140625" style="54" bestFit="1" customWidth="1"/>
    <col min="2575" max="2816" width="11.42578125" style="54"/>
    <col min="2817" max="2817" width="7" style="54" bestFit="1" customWidth="1"/>
    <col min="2818" max="2818" width="18.140625" style="54" customWidth="1"/>
    <col min="2819" max="2819" width="5.140625" style="54" bestFit="1" customWidth="1"/>
    <col min="2820" max="2829" width="9.5703125" style="54" customWidth="1"/>
    <col min="2830" max="2830" width="8.140625" style="54" bestFit="1" customWidth="1"/>
    <col min="2831" max="3072" width="11.42578125" style="54"/>
    <col min="3073" max="3073" width="7" style="54" bestFit="1" customWidth="1"/>
    <col min="3074" max="3074" width="18.140625" style="54" customWidth="1"/>
    <col min="3075" max="3075" width="5.140625" style="54" bestFit="1" customWidth="1"/>
    <col min="3076" max="3085" width="9.5703125" style="54" customWidth="1"/>
    <col min="3086" max="3086" width="8.140625" style="54" bestFit="1" customWidth="1"/>
    <col min="3087" max="3328" width="11.42578125" style="54"/>
    <col min="3329" max="3329" width="7" style="54" bestFit="1" customWidth="1"/>
    <col min="3330" max="3330" width="18.140625" style="54" customWidth="1"/>
    <col min="3331" max="3331" width="5.140625" style="54" bestFit="1" customWidth="1"/>
    <col min="3332" max="3341" width="9.5703125" style="54" customWidth="1"/>
    <col min="3342" max="3342" width="8.140625" style="54" bestFit="1" customWidth="1"/>
    <col min="3343" max="3584" width="11.42578125" style="54"/>
    <col min="3585" max="3585" width="7" style="54" bestFit="1" customWidth="1"/>
    <col min="3586" max="3586" width="18.140625" style="54" customWidth="1"/>
    <col min="3587" max="3587" width="5.140625" style="54" bestFit="1" customWidth="1"/>
    <col min="3588" max="3597" width="9.5703125" style="54" customWidth="1"/>
    <col min="3598" max="3598" width="8.140625" style="54" bestFit="1" customWidth="1"/>
    <col min="3599" max="3840" width="11.42578125" style="54"/>
    <col min="3841" max="3841" width="7" style="54" bestFit="1" customWidth="1"/>
    <col min="3842" max="3842" width="18.140625" style="54" customWidth="1"/>
    <col min="3843" max="3843" width="5.140625" style="54" bestFit="1" customWidth="1"/>
    <col min="3844" max="3853" width="9.5703125" style="54" customWidth="1"/>
    <col min="3854" max="3854" width="8.140625" style="54" bestFit="1" customWidth="1"/>
    <col min="3855" max="4096" width="11.42578125" style="54"/>
    <col min="4097" max="4097" width="7" style="54" bestFit="1" customWidth="1"/>
    <col min="4098" max="4098" width="18.140625" style="54" customWidth="1"/>
    <col min="4099" max="4099" width="5.140625" style="54" bestFit="1" customWidth="1"/>
    <col min="4100" max="4109" width="9.5703125" style="54" customWidth="1"/>
    <col min="4110" max="4110" width="8.140625" style="54" bestFit="1" customWidth="1"/>
    <col min="4111" max="4352" width="11.42578125" style="54"/>
    <col min="4353" max="4353" width="7" style="54" bestFit="1" customWidth="1"/>
    <col min="4354" max="4354" width="18.140625" style="54" customWidth="1"/>
    <col min="4355" max="4355" width="5.140625" style="54" bestFit="1" customWidth="1"/>
    <col min="4356" max="4365" width="9.5703125" style="54" customWidth="1"/>
    <col min="4366" max="4366" width="8.140625" style="54" bestFit="1" customWidth="1"/>
    <col min="4367" max="4608" width="11.42578125" style="54"/>
    <col min="4609" max="4609" width="7" style="54" bestFit="1" customWidth="1"/>
    <col min="4610" max="4610" width="18.140625" style="54" customWidth="1"/>
    <col min="4611" max="4611" width="5.140625" style="54" bestFit="1" customWidth="1"/>
    <col min="4612" max="4621" width="9.5703125" style="54" customWidth="1"/>
    <col min="4622" max="4622" width="8.140625" style="54" bestFit="1" customWidth="1"/>
    <col min="4623" max="4864" width="11.42578125" style="54"/>
    <col min="4865" max="4865" width="7" style="54" bestFit="1" customWidth="1"/>
    <col min="4866" max="4866" width="18.140625" style="54" customWidth="1"/>
    <col min="4867" max="4867" width="5.140625" style="54" bestFit="1" customWidth="1"/>
    <col min="4868" max="4877" width="9.5703125" style="54" customWidth="1"/>
    <col min="4878" max="4878" width="8.140625" style="54" bestFit="1" customWidth="1"/>
    <col min="4879" max="5120" width="11.42578125" style="54"/>
    <col min="5121" max="5121" width="7" style="54" bestFit="1" customWidth="1"/>
    <col min="5122" max="5122" width="18.140625" style="54" customWidth="1"/>
    <col min="5123" max="5123" width="5.140625" style="54" bestFit="1" customWidth="1"/>
    <col min="5124" max="5133" width="9.5703125" style="54" customWidth="1"/>
    <col min="5134" max="5134" width="8.140625" style="54" bestFit="1" customWidth="1"/>
    <col min="5135" max="5376" width="11.42578125" style="54"/>
    <col min="5377" max="5377" width="7" style="54" bestFit="1" customWidth="1"/>
    <col min="5378" max="5378" width="18.140625" style="54" customWidth="1"/>
    <col min="5379" max="5379" width="5.140625" style="54" bestFit="1" customWidth="1"/>
    <col min="5380" max="5389" width="9.5703125" style="54" customWidth="1"/>
    <col min="5390" max="5390" width="8.140625" style="54" bestFit="1" customWidth="1"/>
    <col min="5391" max="5632" width="11.42578125" style="54"/>
    <col min="5633" max="5633" width="7" style="54" bestFit="1" customWidth="1"/>
    <col min="5634" max="5634" width="18.140625" style="54" customWidth="1"/>
    <col min="5635" max="5635" width="5.140625" style="54" bestFit="1" customWidth="1"/>
    <col min="5636" max="5645" width="9.5703125" style="54" customWidth="1"/>
    <col min="5646" max="5646" width="8.140625" style="54" bestFit="1" customWidth="1"/>
    <col min="5647" max="5888" width="11.42578125" style="54"/>
    <col min="5889" max="5889" width="7" style="54" bestFit="1" customWidth="1"/>
    <col min="5890" max="5890" width="18.140625" style="54" customWidth="1"/>
    <col min="5891" max="5891" width="5.140625" style="54" bestFit="1" customWidth="1"/>
    <col min="5892" max="5901" width="9.5703125" style="54" customWidth="1"/>
    <col min="5902" max="5902" width="8.140625" style="54" bestFit="1" customWidth="1"/>
    <col min="5903" max="6144" width="11.42578125" style="54"/>
    <col min="6145" max="6145" width="7" style="54" bestFit="1" customWidth="1"/>
    <col min="6146" max="6146" width="18.140625" style="54" customWidth="1"/>
    <col min="6147" max="6147" width="5.140625" style="54" bestFit="1" customWidth="1"/>
    <col min="6148" max="6157" width="9.5703125" style="54" customWidth="1"/>
    <col min="6158" max="6158" width="8.140625" style="54" bestFit="1" customWidth="1"/>
    <col min="6159" max="6400" width="11.42578125" style="54"/>
    <col min="6401" max="6401" width="7" style="54" bestFit="1" customWidth="1"/>
    <col min="6402" max="6402" width="18.140625" style="54" customWidth="1"/>
    <col min="6403" max="6403" width="5.140625" style="54" bestFit="1" customWidth="1"/>
    <col min="6404" max="6413" width="9.5703125" style="54" customWidth="1"/>
    <col min="6414" max="6414" width="8.140625" style="54" bestFit="1" customWidth="1"/>
    <col min="6415" max="6656" width="11.42578125" style="54"/>
    <col min="6657" max="6657" width="7" style="54" bestFit="1" customWidth="1"/>
    <col min="6658" max="6658" width="18.140625" style="54" customWidth="1"/>
    <col min="6659" max="6659" width="5.140625" style="54" bestFit="1" customWidth="1"/>
    <col min="6660" max="6669" width="9.5703125" style="54" customWidth="1"/>
    <col min="6670" max="6670" width="8.140625" style="54" bestFit="1" customWidth="1"/>
    <col min="6671" max="6912" width="11.42578125" style="54"/>
    <col min="6913" max="6913" width="7" style="54" bestFit="1" customWidth="1"/>
    <col min="6914" max="6914" width="18.140625" style="54" customWidth="1"/>
    <col min="6915" max="6915" width="5.140625" style="54" bestFit="1" customWidth="1"/>
    <col min="6916" max="6925" width="9.5703125" style="54" customWidth="1"/>
    <col min="6926" max="6926" width="8.140625" style="54" bestFit="1" customWidth="1"/>
    <col min="6927" max="7168" width="11.42578125" style="54"/>
    <col min="7169" max="7169" width="7" style="54" bestFit="1" customWidth="1"/>
    <col min="7170" max="7170" width="18.140625" style="54" customWidth="1"/>
    <col min="7171" max="7171" width="5.140625" style="54" bestFit="1" customWidth="1"/>
    <col min="7172" max="7181" width="9.5703125" style="54" customWidth="1"/>
    <col min="7182" max="7182" width="8.140625" style="54" bestFit="1" customWidth="1"/>
    <col min="7183" max="7424" width="11.42578125" style="54"/>
    <col min="7425" max="7425" width="7" style="54" bestFit="1" customWidth="1"/>
    <col min="7426" max="7426" width="18.140625" style="54" customWidth="1"/>
    <col min="7427" max="7427" width="5.140625" style="54" bestFit="1" customWidth="1"/>
    <col min="7428" max="7437" width="9.5703125" style="54" customWidth="1"/>
    <col min="7438" max="7438" width="8.140625" style="54" bestFit="1" customWidth="1"/>
    <col min="7439" max="7680" width="11.42578125" style="54"/>
    <col min="7681" max="7681" width="7" style="54" bestFit="1" customWidth="1"/>
    <col min="7682" max="7682" width="18.140625" style="54" customWidth="1"/>
    <col min="7683" max="7683" width="5.140625" style="54" bestFit="1" customWidth="1"/>
    <col min="7684" max="7693" width="9.5703125" style="54" customWidth="1"/>
    <col min="7694" max="7694" width="8.140625" style="54" bestFit="1" customWidth="1"/>
    <col min="7695" max="7936" width="11.42578125" style="54"/>
    <col min="7937" max="7937" width="7" style="54" bestFit="1" customWidth="1"/>
    <col min="7938" max="7938" width="18.140625" style="54" customWidth="1"/>
    <col min="7939" max="7939" width="5.140625" style="54" bestFit="1" customWidth="1"/>
    <col min="7940" max="7949" width="9.5703125" style="54" customWidth="1"/>
    <col min="7950" max="7950" width="8.140625" style="54" bestFit="1" customWidth="1"/>
    <col min="7951" max="8192" width="11.42578125" style="54"/>
    <col min="8193" max="8193" width="7" style="54" bestFit="1" customWidth="1"/>
    <col min="8194" max="8194" width="18.140625" style="54" customWidth="1"/>
    <col min="8195" max="8195" width="5.140625" style="54" bestFit="1" customWidth="1"/>
    <col min="8196" max="8205" width="9.5703125" style="54" customWidth="1"/>
    <col min="8206" max="8206" width="8.140625" style="54" bestFit="1" customWidth="1"/>
    <col min="8207" max="8448" width="11.42578125" style="54"/>
    <col min="8449" max="8449" width="7" style="54" bestFit="1" customWidth="1"/>
    <col min="8450" max="8450" width="18.140625" style="54" customWidth="1"/>
    <col min="8451" max="8451" width="5.140625" style="54" bestFit="1" customWidth="1"/>
    <col min="8452" max="8461" width="9.5703125" style="54" customWidth="1"/>
    <col min="8462" max="8462" width="8.140625" style="54" bestFit="1" customWidth="1"/>
    <col min="8463" max="8704" width="11.42578125" style="54"/>
    <col min="8705" max="8705" width="7" style="54" bestFit="1" customWidth="1"/>
    <col min="8706" max="8706" width="18.140625" style="54" customWidth="1"/>
    <col min="8707" max="8707" width="5.140625" style="54" bestFit="1" customWidth="1"/>
    <col min="8708" max="8717" width="9.5703125" style="54" customWidth="1"/>
    <col min="8718" max="8718" width="8.140625" style="54" bestFit="1" customWidth="1"/>
    <col min="8719" max="8960" width="11.42578125" style="54"/>
    <col min="8961" max="8961" width="7" style="54" bestFit="1" customWidth="1"/>
    <col min="8962" max="8962" width="18.140625" style="54" customWidth="1"/>
    <col min="8963" max="8963" width="5.140625" style="54" bestFit="1" customWidth="1"/>
    <col min="8964" max="8973" width="9.5703125" style="54" customWidth="1"/>
    <col min="8974" max="8974" width="8.140625" style="54" bestFit="1" customWidth="1"/>
    <col min="8975" max="9216" width="11.42578125" style="54"/>
    <col min="9217" max="9217" width="7" style="54" bestFit="1" customWidth="1"/>
    <col min="9218" max="9218" width="18.140625" style="54" customWidth="1"/>
    <col min="9219" max="9219" width="5.140625" style="54" bestFit="1" customWidth="1"/>
    <col min="9220" max="9229" width="9.5703125" style="54" customWidth="1"/>
    <col min="9230" max="9230" width="8.140625" style="54" bestFit="1" customWidth="1"/>
    <col min="9231" max="9472" width="11.42578125" style="54"/>
    <col min="9473" max="9473" width="7" style="54" bestFit="1" customWidth="1"/>
    <col min="9474" max="9474" width="18.140625" style="54" customWidth="1"/>
    <col min="9475" max="9475" width="5.140625" style="54" bestFit="1" customWidth="1"/>
    <col min="9476" max="9485" width="9.5703125" style="54" customWidth="1"/>
    <col min="9486" max="9486" width="8.140625" style="54" bestFit="1" customWidth="1"/>
    <col min="9487" max="9728" width="11.42578125" style="54"/>
    <col min="9729" max="9729" width="7" style="54" bestFit="1" customWidth="1"/>
    <col min="9730" max="9730" width="18.140625" style="54" customWidth="1"/>
    <col min="9731" max="9731" width="5.140625" style="54" bestFit="1" customWidth="1"/>
    <col min="9732" max="9741" width="9.5703125" style="54" customWidth="1"/>
    <col min="9742" max="9742" width="8.140625" style="54" bestFit="1" customWidth="1"/>
    <col min="9743" max="9984" width="11.42578125" style="54"/>
    <col min="9985" max="9985" width="7" style="54" bestFit="1" customWidth="1"/>
    <col min="9986" max="9986" width="18.140625" style="54" customWidth="1"/>
    <col min="9987" max="9987" width="5.140625" style="54" bestFit="1" customWidth="1"/>
    <col min="9988" max="9997" width="9.5703125" style="54" customWidth="1"/>
    <col min="9998" max="9998" width="8.140625" style="54" bestFit="1" customWidth="1"/>
    <col min="9999" max="10240" width="11.42578125" style="54"/>
    <col min="10241" max="10241" width="7" style="54" bestFit="1" customWidth="1"/>
    <col min="10242" max="10242" width="18.140625" style="54" customWidth="1"/>
    <col min="10243" max="10243" width="5.140625" style="54" bestFit="1" customWidth="1"/>
    <col min="10244" max="10253" width="9.5703125" style="54" customWidth="1"/>
    <col min="10254" max="10254" width="8.140625" style="54" bestFit="1" customWidth="1"/>
    <col min="10255" max="10496" width="11.42578125" style="54"/>
    <col min="10497" max="10497" width="7" style="54" bestFit="1" customWidth="1"/>
    <col min="10498" max="10498" width="18.140625" style="54" customWidth="1"/>
    <col min="10499" max="10499" width="5.140625" style="54" bestFit="1" customWidth="1"/>
    <col min="10500" max="10509" width="9.5703125" style="54" customWidth="1"/>
    <col min="10510" max="10510" width="8.140625" style="54" bestFit="1" customWidth="1"/>
    <col min="10511" max="10752" width="11.42578125" style="54"/>
    <col min="10753" max="10753" width="7" style="54" bestFit="1" customWidth="1"/>
    <col min="10754" max="10754" width="18.140625" style="54" customWidth="1"/>
    <col min="10755" max="10755" width="5.140625" style="54" bestFit="1" customWidth="1"/>
    <col min="10756" max="10765" width="9.5703125" style="54" customWidth="1"/>
    <col min="10766" max="10766" width="8.140625" style="54" bestFit="1" customWidth="1"/>
    <col min="10767" max="11008" width="11.42578125" style="54"/>
    <col min="11009" max="11009" width="7" style="54" bestFit="1" customWidth="1"/>
    <col min="11010" max="11010" width="18.140625" style="54" customWidth="1"/>
    <col min="11011" max="11011" width="5.140625" style="54" bestFit="1" customWidth="1"/>
    <col min="11012" max="11021" width="9.5703125" style="54" customWidth="1"/>
    <col min="11022" max="11022" width="8.140625" style="54" bestFit="1" customWidth="1"/>
    <col min="11023" max="11264" width="11.42578125" style="54"/>
    <col min="11265" max="11265" width="7" style="54" bestFit="1" customWidth="1"/>
    <col min="11266" max="11266" width="18.140625" style="54" customWidth="1"/>
    <col min="11267" max="11267" width="5.140625" style="54" bestFit="1" customWidth="1"/>
    <col min="11268" max="11277" width="9.5703125" style="54" customWidth="1"/>
    <col min="11278" max="11278" width="8.140625" style="54" bestFit="1" customWidth="1"/>
    <col min="11279" max="11520" width="11.42578125" style="54"/>
    <col min="11521" max="11521" width="7" style="54" bestFit="1" customWidth="1"/>
    <col min="11522" max="11522" width="18.140625" style="54" customWidth="1"/>
    <col min="11523" max="11523" width="5.140625" style="54" bestFit="1" customWidth="1"/>
    <col min="11524" max="11533" width="9.5703125" style="54" customWidth="1"/>
    <col min="11534" max="11534" width="8.140625" style="54" bestFit="1" customWidth="1"/>
    <col min="11535" max="11776" width="11.42578125" style="54"/>
    <col min="11777" max="11777" width="7" style="54" bestFit="1" customWidth="1"/>
    <col min="11778" max="11778" width="18.140625" style="54" customWidth="1"/>
    <col min="11779" max="11779" width="5.140625" style="54" bestFit="1" customWidth="1"/>
    <col min="11780" max="11789" width="9.5703125" style="54" customWidth="1"/>
    <col min="11790" max="11790" width="8.140625" style="54" bestFit="1" customWidth="1"/>
    <col min="11791" max="12032" width="11.42578125" style="54"/>
    <col min="12033" max="12033" width="7" style="54" bestFit="1" customWidth="1"/>
    <col min="12034" max="12034" width="18.140625" style="54" customWidth="1"/>
    <col min="12035" max="12035" width="5.140625" style="54" bestFit="1" customWidth="1"/>
    <col min="12036" max="12045" width="9.5703125" style="54" customWidth="1"/>
    <col min="12046" max="12046" width="8.140625" style="54" bestFit="1" customWidth="1"/>
    <col min="12047" max="12288" width="11.42578125" style="54"/>
    <col min="12289" max="12289" width="7" style="54" bestFit="1" customWidth="1"/>
    <col min="12290" max="12290" width="18.140625" style="54" customWidth="1"/>
    <col min="12291" max="12291" width="5.140625" style="54" bestFit="1" customWidth="1"/>
    <col min="12292" max="12301" width="9.5703125" style="54" customWidth="1"/>
    <col min="12302" max="12302" width="8.140625" style="54" bestFit="1" customWidth="1"/>
    <col min="12303" max="12544" width="11.42578125" style="54"/>
    <col min="12545" max="12545" width="7" style="54" bestFit="1" customWidth="1"/>
    <col min="12546" max="12546" width="18.140625" style="54" customWidth="1"/>
    <col min="12547" max="12547" width="5.140625" style="54" bestFit="1" customWidth="1"/>
    <col min="12548" max="12557" width="9.5703125" style="54" customWidth="1"/>
    <col min="12558" max="12558" width="8.140625" style="54" bestFit="1" customWidth="1"/>
    <col min="12559" max="12800" width="11.42578125" style="54"/>
    <col min="12801" max="12801" width="7" style="54" bestFit="1" customWidth="1"/>
    <col min="12802" max="12802" width="18.140625" style="54" customWidth="1"/>
    <col min="12803" max="12803" width="5.140625" style="54" bestFit="1" customWidth="1"/>
    <col min="12804" max="12813" width="9.5703125" style="54" customWidth="1"/>
    <col min="12814" max="12814" width="8.140625" style="54" bestFit="1" customWidth="1"/>
    <col min="12815" max="13056" width="11.42578125" style="54"/>
    <col min="13057" max="13057" width="7" style="54" bestFit="1" customWidth="1"/>
    <col min="13058" max="13058" width="18.140625" style="54" customWidth="1"/>
    <col min="13059" max="13059" width="5.140625" style="54" bestFit="1" customWidth="1"/>
    <col min="13060" max="13069" width="9.5703125" style="54" customWidth="1"/>
    <col min="13070" max="13070" width="8.140625" style="54" bestFit="1" customWidth="1"/>
    <col min="13071" max="13312" width="11.42578125" style="54"/>
    <col min="13313" max="13313" width="7" style="54" bestFit="1" customWidth="1"/>
    <col min="13314" max="13314" width="18.140625" style="54" customWidth="1"/>
    <col min="13315" max="13315" width="5.140625" style="54" bestFit="1" customWidth="1"/>
    <col min="13316" max="13325" width="9.5703125" style="54" customWidth="1"/>
    <col min="13326" max="13326" width="8.140625" style="54" bestFit="1" customWidth="1"/>
    <col min="13327" max="13568" width="11.42578125" style="54"/>
    <col min="13569" max="13569" width="7" style="54" bestFit="1" customWidth="1"/>
    <col min="13570" max="13570" width="18.140625" style="54" customWidth="1"/>
    <col min="13571" max="13571" width="5.140625" style="54" bestFit="1" customWidth="1"/>
    <col min="13572" max="13581" width="9.5703125" style="54" customWidth="1"/>
    <col min="13582" max="13582" width="8.140625" style="54" bestFit="1" customWidth="1"/>
    <col min="13583" max="13824" width="11.42578125" style="54"/>
    <col min="13825" max="13825" width="7" style="54" bestFit="1" customWidth="1"/>
    <col min="13826" max="13826" width="18.140625" style="54" customWidth="1"/>
    <col min="13827" max="13827" width="5.140625" style="54" bestFit="1" customWidth="1"/>
    <col min="13828" max="13837" width="9.5703125" style="54" customWidth="1"/>
    <col min="13838" max="13838" width="8.140625" style="54" bestFit="1" customWidth="1"/>
    <col min="13839" max="14080" width="11.42578125" style="54"/>
    <col min="14081" max="14081" width="7" style="54" bestFit="1" customWidth="1"/>
    <col min="14082" max="14082" width="18.140625" style="54" customWidth="1"/>
    <col min="14083" max="14083" width="5.140625" style="54" bestFit="1" customWidth="1"/>
    <col min="14084" max="14093" width="9.5703125" style="54" customWidth="1"/>
    <col min="14094" max="14094" width="8.140625" style="54" bestFit="1" customWidth="1"/>
    <col min="14095" max="14336" width="11.42578125" style="54"/>
    <col min="14337" max="14337" width="7" style="54" bestFit="1" customWidth="1"/>
    <col min="14338" max="14338" width="18.140625" style="54" customWidth="1"/>
    <col min="14339" max="14339" width="5.140625" style="54" bestFit="1" customWidth="1"/>
    <col min="14340" max="14349" width="9.5703125" style="54" customWidth="1"/>
    <col min="14350" max="14350" width="8.140625" style="54" bestFit="1" customWidth="1"/>
    <col min="14351" max="14592" width="11.42578125" style="54"/>
    <col min="14593" max="14593" width="7" style="54" bestFit="1" customWidth="1"/>
    <col min="14594" max="14594" width="18.140625" style="54" customWidth="1"/>
    <col min="14595" max="14595" width="5.140625" style="54" bestFit="1" customWidth="1"/>
    <col min="14596" max="14605" width="9.5703125" style="54" customWidth="1"/>
    <col min="14606" max="14606" width="8.140625" style="54" bestFit="1" customWidth="1"/>
    <col min="14607" max="14848" width="11.42578125" style="54"/>
    <col min="14849" max="14849" width="7" style="54" bestFit="1" customWidth="1"/>
    <col min="14850" max="14850" width="18.140625" style="54" customWidth="1"/>
    <col min="14851" max="14851" width="5.140625" style="54" bestFit="1" customWidth="1"/>
    <col min="14852" max="14861" width="9.5703125" style="54" customWidth="1"/>
    <col min="14862" max="14862" width="8.140625" style="54" bestFit="1" customWidth="1"/>
    <col min="14863" max="15104" width="11.42578125" style="54"/>
    <col min="15105" max="15105" width="7" style="54" bestFit="1" customWidth="1"/>
    <col min="15106" max="15106" width="18.140625" style="54" customWidth="1"/>
    <col min="15107" max="15107" width="5.140625" style="54" bestFit="1" customWidth="1"/>
    <col min="15108" max="15117" width="9.5703125" style="54" customWidth="1"/>
    <col min="15118" max="15118" width="8.140625" style="54" bestFit="1" customWidth="1"/>
    <col min="15119" max="15360" width="11.42578125" style="54"/>
    <col min="15361" max="15361" width="7" style="54" bestFit="1" customWidth="1"/>
    <col min="15362" max="15362" width="18.140625" style="54" customWidth="1"/>
    <col min="15363" max="15363" width="5.140625" style="54" bestFit="1" customWidth="1"/>
    <col min="15364" max="15373" width="9.5703125" style="54" customWidth="1"/>
    <col min="15374" max="15374" width="8.140625" style="54" bestFit="1" customWidth="1"/>
    <col min="15375" max="15616" width="11.42578125" style="54"/>
    <col min="15617" max="15617" width="7" style="54" bestFit="1" customWidth="1"/>
    <col min="15618" max="15618" width="18.140625" style="54" customWidth="1"/>
    <col min="15619" max="15619" width="5.140625" style="54" bestFit="1" customWidth="1"/>
    <col min="15620" max="15629" width="9.5703125" style="54" customWidth="1"/>
    <col min="15630" max="15630" width="8.140625" style="54" bestFit="1" customWidth="1"/>
    <col min="15631" max="15872" width="11.42578125" style="54"/>
    <col min="15873" max="15873" width="7" style="54" bestFit="1" customWidth="1"/>
    <col min="15874" max="15874" width="18.140625" style="54" customWidth="1"/>
    <col min="15875" max="15875" width="5.140625" style="54" bestFit="1" customWidth="1"/>
    <col min="15876" max="15885" width="9.5703125" style="54" customWidth="1"/>
    <col min="15886" max="15886" width="8.140625" style="54" bestFit="1" customWidth="1"/>
    <col min="15887" max="16128" width="11.42578125" style="54"/>
    <col min="16129" max="16129" width="7" style="54" bestFit="1" customWidth="1"/>
    <col min="16130" max="16130" width="18.140625" style="54" customWidth="1"/>
    <col min="16131" max="16131" width="5.140625" style="54" bestFit="1" customWidth="1"/>
    <col min="16132" max="16141" width="9.5703125" style="54" customWidth="1"/>
    <col min="16142" max="16142" width="8.140625" style="54" bestFit="1" customWidth="1"/>
    <col min="16143" max="16384" width="11.42578125" style="54"/>
  </cols>
  <sheetData>
    <row r="1" spans="1:14" x14ac:dyDescent="0.25">
      <c r="A1" s="144" t="s">
        <v>189</v>
      </c>
    </row>
    <row r="3" spans="1:14" x14ac:dyDescent="0.25">
      <c r="A3" s="54" t="s">
        <v>75</v>
      </c>
      <c r="B3" s="54" t="s">
        <v>84</v>
      </c>
    </row>
    <row r="4" spans="1:14" x14ac:dyDescent="0.25">
      <c r="B4" s="54" t="s">
        <v>85</v>
      </c>
    </row>
    <row r="5" spans="1:14" x14ac:dyDescent="0.25">
      <c r="A5" s="54" t="s">
        <v>76</v>
      </c>
      <c r="B5" s="54" t="s">
        <v>86</v>
      </c>
    </row>
    <row r="6" spans="1:14" x14ac:dyDescent="0.25">
      <c r="B6" s="54" t="s">
        <v>87</v>
      </c>
    </row>
    <row r="7" spans="1:14" x14ac:dyDescent="0.25">
      <c r="B7" s="54" t="s">
        <v>88</v>
      </c>
    </row>
    <row r="9" spans="1:14" x14ac:dyDescent="0.25">
      <c r="A9" s="54" t="s">
        <v>77</v>
      </c>
    </row>
    <row r="10" spans="1:14" x14ac:dyDescent="0.25">
      <c r="A10" s="55" t="s">
        <v>5</v>
      </c>
      <c r="B10" s="56" t="s">
        <v>6</v>
      </c>
      <c r="C10" s="57"/>
      <c r="D10" s="187">
        <v>1900</v>
      </c>
      <c r="E10" s="187"/>
      <c r="F10" s="187">
        <v>1920</v>
      </c>
      <c r="G10" s="187"/>
      <c r="H10" s="188" t="s">
        <v>78</v>
      </c>
      <c r="I10" s="189"/>
      <c r="J10" s="187">
        <v>6800</v>
      </c>
      <c r="K10" s="187"/>
      <c r="L10" s="187">
        <v>6900</v>
      </c>
      <c r="M10" s="188"/>
      <c r="N10" s="58"/>
    </row>
    <row r="11" spans="1:14" ht="15.75" customHeight="1" x14ac:dyDescent="0.25">
      <c r="A11" s="59"/>
      <c r="B11" s="60"/>
      <c r="C11" s="61" t="s">
        <v>7</v>
      </c>
      <c r="D11" s="184" t="s">
        <v>4</v>
      </c>
      <c r="E11" s="184"/>
      <c r="F11" s="185" t="s">
        <v>1</v>
      </c>
      <c r="G11" s="185"/>
      <c r="H11" s="185" t="s">
        <v>79</v>
      </c>
      <c r="I11" s="185"/>
      <c r="J11" s="185" t="s">
        <v>80</v>
      </c>
      <c r="K11" s="185"/>
      <c r="L11" s="185" t="s">
        <v>81</v>
      </c>
      <c r="M11" s="186"/>
      <c r="N11" s="63"/>
    </row>
    <row r="12" spans="1:14" x14ac:dyDescent="0.25">
      <c r="A12" s="64"/>
      <c r="B12" s="65"/>
      <c r="C12" s="66" t="s">
        <v>9</v>
      </c>
      <c r="D12" s="67" t="s">
        <v>11</v>
      </c>
      <c r="E12" s="67" t="s">
        <v>12</v>
      </c>
      <c r="F12" s="67" t="s">
        <v>11</v>
      </c>
      <c r="G12" s="67" t="s">
        <v>12</v>
      </c>
      <c r="H12" s="67" t="s">
        <v>11</v>
      </c>
      <c r="I12" s="67" t="s">
        <v>12</v>
      </c>
      <c r="J12" s="67" t="s">
        <v>11</v>
      </c>
      <c r="K12" s="67" t="s">
        <v>12</v>
      </c>
      <c r="L12" s="67" t="s">
        <v>11</v>
      </c>
      <c r="M12" s="67" t="s">
        <v>12</v>
      </c>
      <c r="N12" s="68" t="s">
        <v>82</v>
      </c>
    </row>
    <row r="13" spans="1:14" x14ac:dyDescent="0.25">
      <c r="A13" s="69"/>
      <c r="B13" s="70" t="s">
        <v>83</v>
      </c>
      <c r="C13" s="71"/>
      <c r="D13" s="72">
        <v>4000</v>
      </c>
      <c r="E13" s="73"/>
      <c r="F13" s="72"/>
      <c r="G13" s="73"/>
      <c r="H13" s="72"/>
      <c r="I13" s="73"/>
      <c r="J13" s="72"/>
      <c r="K13" s="73"/>
      <c r="L13" s="72"/>
      <c r="M13" s="73"/>
      <c r="N13" s="74"/>
    </row>
    <row r="14" spans="1:14" x14ac:dyDescent="0.25">
      <c r="A14" s="75">
        <v>43687</v>
      </c>
      <c r="B14" s="76" t="s">
        <v>89</v>
      </c>
      <c r="C14" s="77">
        <v>781</v>
      </c>
      <c r="D14" s="78"/>
      <c r="E14" s="79"/>
      <c r="F14" s="78"/>
      <c r="G14" s="79">
        <v>3775</v>
      </c>
      <c r="H14" s="78">
        <v>2415</v>
      </c>
      <c r="I14" s="79"/>
      <c r="J14" s="78">
        <v>640</v>
      </c>
      <c r="K14" s="79"/>
      <c r="L14" s="78">
        <v>720</v>
      </c>
      <c r="M14" s="79"/>
      <c r="N14" s="80">
        <f>+D14+F14+H14+J14+L14-E14-G14-I14-K14-M14</f>
        <v>0</v>
      </c>
    </row>
  </sheetData>
  <mergeCells count="10"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</mergeCells>
  <pageMargins left="0.19685039370078741" right="0.19685039370078741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&amp;CLøsning oppgave 4.5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showGridLines="0" topLeftCell="A6" workbookViewId="0">
      <selection activeCell="K27" sqref="K27"/>
    </sheetView>
  </sheetViews>
  <sheetFormatPr baseColWidth="10" defaultRowHeight="15.75" x14ac:dyDescent="0.25"/>
  <cols>
    <col min="1" max="1" width="6.7109375" style="50" customWidth="1"/>
    <col min="2" max="16384" width="11.42578125" style="50"/>
  </cols>
  <sheetData>
    <row r="1" spans="1:8" s="170" customFormat="1" x14ac:dyDescent="0.25">
      <c r="A1" s="170" t="s">
        <v>176</v>
      </c>
    </row>
    <row r="2" spans="1:8" s="170" customFormat="1" x14ac:dyDescent="0.25"/>
    <row r="3" spans="1:8" x14ac:dyDescent="0.25">
      <c r="A3" s="50" t="s">
        <v>75</v>
      </c>
      <c r="B3" s="50" t="s">
        <v>90</v>
      </c>
    </row>
    <row r="4" spans="1:8" x14ac:dyDescent="0.25">
      <c r="B4" s="50" t="s">
        <v>91</v>
      </c>
    </row>
    <row r="5" spans="1:8" x14ac:dyDescent="0.25">
      <c r="A5" s="161">
        <v>1</v>
      </c>
      <c r="B5" s="50" t="s">
        <v>92</v>
      </c>
    </row>
    <row r="6" spans="1:8" x14ac:dyDescent="0.25">
      <c r="A6" s="161">
        <v>2</v>
      </c>
      <c r="B6" s="50" t="s">
        <v>93</v>
      </c>
    </row>
    <row r="7" spans="1:8" x14ac:dyDescent="0.25">
      <c r="B7" s="50" t="s">
        <v>94</v>
      </c>
    </row>
    <row r="9" spans="1:8" x14ac:dyDescent="0.25">
      <c r="A9" s="50" t="s">
        <v>76</v>
      </c>
      <c r="B9" s="81" t="s">
        <v>95</v>
      </c>
      <c r="C9" s="82"/>
      <c r="D9" s="82"/>
      <c r="E9" s="81" t="s">
        <v>97</v>
      </c>
      <c r="F9" s="82"/>
      <c r="G9" s="82"/>
      <c r="H9" s="83"/>
    </row>
    <row r="10" spans="1:8" x14ac:dyDescent="0.25">
      <c r="B10" s="84" t="s">
        <v>96</v>
      </c>
      <c r="C10" s="85"/>
      <c r="D10" s="85"/>
      <c r="E10" s="84" t="s">
        <v>100</v>
      </c>
      <c r="F10" s="85"/>
      <c r="G10" s="85"/>
      <c r="H10" s="86"/>
    </row>
    <row r="11" spans="1:8" x14ac:dyDescent="0.25">
      <c r="B11" s="87"/>
      <c r="C11" s="88"/>
      <c r="D11" s="88"/>
      <c r="E11" s="87"/>
      <c r="F11" s="88"/>
      <c r="G11" s="88"/>
      <c r="H11" s="89"/>
    </row>
    <row r="12" spans="1:8" x14ac:dyDescent="0.25">
      <c r="B12" s="90" t="s">
        <v>98</v>
      </c>
      <c r="C12" s="91"/>
      <c r="D12" s="91"/>
      <c r="E12" s="90" t="s">
        <v>99</v>
      </c>
      <c r="F12" s="91"/>
      <c r="G12" s="91"/>
      <c r="H12" s="92"/>
    </row>
    <row r="13" spans="1:8" x14ac:dyDescent="0.25">
      <c r="B13" s="87"/>
      <c r="C13" s="88"/>
      <c r="D13" s="88"/>
      <c r="E13" s="87"/>
      <c r="F13" s="88"/>
      <c r="G13" s="88"/>
      <c r="H13" s="89"/>
    </row>
    <row r="14" spans="1:8" x14ac:dyDescent="0.25">
      <c r="B14" s="90" t="s">
        <v>101</v>
      </c>
      <c r="C14" s="91"/>
      <c r="D14" s="91"/>
      <c r="E14" s="90" t="s">
        <v>104</v>
      </c>
      <c r="F14" s="91"/>
      <c r="G14" s="91"/>
      <c r="H14" s="92"/>
    </row>
    <row r="15" spans="1:8" x14ac:dyDescent="0.25">
      <c r="B15" s="84" t="s">
        <v>102</v>
      </c>
      <c r="C15" s="85"/>
      <c r="D15" s="85"/>
      <c r="E15" s="84" t="s">
        <v>105</v>
      </c>
      <c r="F15" s="85"/>
      <c r="G15" s="85"/>
      <c r="H15" s="86"/>
    </row>
    <row r="16" spans="1:8" x14ac:dyDescent="0.25">
      <c r="B16" s="84" t="s">
        <v>103</v>
      </c>
      <c r="C16" s="85"/>
      <c r="D16" s="85"/>
      <c r="E16" s="84"/>
      <c r="F16" s="85"/>
      <c r="G16" s="85"/>
      <c r="H16" s="86"/>
    </row>
    <row r="17" spans="2:8" x14ac:dyDescent="0.25">
      <c r="B17" s="87"/>
      <c r="C17" s="88"/>
      <c r="D17" s="88"/>
      <c r="E17" s="87"/>
      <c r="F17" s="88"/>
      <c r="G17" s="88"/>
      <c r="H17" s="89"/>
    </row>
    <row r="18" spans="2:8" x14ac:dyDescent="0.25">
      <c r="B18" s="90" t="s">
        <v>106</v>
      </c>
      <c r="C18" s="91"/>
      <c r="D18" s="91"/>
      <c r="E18" s="90" t="s">
        <v>107</v>
      </c>
      <c r="F18" s="91"/>
      <c r="G18" s="91"/>
      <c r="H18" s="92"/>
    </row>
    <row r="19" spans="2:8" x14ac:dyDescent="0.25">
      <c r="B19" s="84"/>
      <c r="C19" s="85"/>
      <c r="D19" s="85"/>
      <c r="E19" s="84" t="s">
        <v>108</v>
      </c>
      <c r="F19" s="85"/>
      <c r="G19" s="85"/>
      <c r="H19" s="86"/>
    </row>
    <row r="20" spans="2:8" x14ac:dyDescent="0.25">
      <c r="B20" s="87"/>
      <c r="C20" s="88"/>
      <c r="D20" s="88"/>
      <c r="E20" s="87"/>
      <c r="F20" s="88"/>
      <c r="G20" s="88"/>
      <c r="H20" s="89"/>
    </row>
    <row r="21" spans="2:8" x14ac:dyDescent="0.25">
      <c r="B21" s="90" t="s">
        <v>109</v>
      </c>
      <c r="C21" s="91"/>
      <c r="D21" s="91"/>
      <c r="E21" s="90" t="s">
        <v>110</v>
      </c>
      <c r="F21" s="91"/>
      <c r="G21" s="91"/>
      <c r="H21" s="92"/>
    </row>
    <row r="22" spans="2:8" x14ac:dyDescent="0.25">
      <c r="B22" s="84"/>
      <c r="C22" s="85"/>
      <c r="D22" s="85"/>
      <c r="E22" s="84" t="s">
        <v>111</v>
      </c>
      <c r="F22" s="85"/>
      <c r="G22" s="85"/>
      <c r="H22" s="86"/>
    </row>
    <row r="23" spans="2:8" x14ac:dyDescent="0.25">
      <c r="B23" s="87"/>
      <c r="C23" s="88"/>
      <c r="D23" s="88"/>
      <c r="E23" s="87"/>
      <c r="F23" s="88"/>
      <c r="G23" s="88"/>
      <c r="H23" s="89"/>
    </row>
    <row r="24" spans="2:8" x14ac:dyDescent="0.25">
      <c r="B24" s="90" t="s">
        <v>112</v>
      </c>
      <c r="C24" s="91"/>
      <c r="D24" s="91"/>
      <c r="E24" s="90" t="s">
        <v>113</v>
      </c>
      <c r="F24" s="91"/>
      <c r="G24" s="91"/>
      <c r="H24" s="92"/>
    </row>
    <row r="25" spans="2:8" x14ac:dyDescent="0.25">
      <c r="B25" s="84"/>
      <c r="C25" s="85"/>
      <c r="D25" s="85"/>
      <c r="E25" s="84" t="s">
        <v>114</v>
      </c>
      <c r="F25" s="85"/>
      <c r="G25" s="85"/>
      <c r="H25" s="86"/>
    </row>
    <row r="26" spans="2:8" x14ac:dyDescent="0.25">
      <c r="B26" s="84"/>
      <c r="C26" s="85"/>
      <c r="D26" s="85"/>
      <c r="E26" s="84" t="s">
        <v>115</v>
      </c>
      <c r="F26" s="85"/>
      <c r="G26" s="85"/>
      <c r="H26" s="86"/>
    </row>
    <row r="27" spans="2:8" x14ac:dyDescent="0.25">
      <c r="B27" s="87"/>
      <c r="C27" s="88"/>
      <c r="D27" s="88"/>
      <c r="E27" s="87"/>
      <c r="F27" s="88"/>
      <c r="G27" s="88"/>
      <c r="H27" s="89"/>
    </row>
    <row r="28" spans="2:8" x14ac:dyDescent="0.25">
      <c r="B28" s="90" t="s">
        <v>116</v>
      </c>
      <c r="C28" s="91"/>
      <c r="D28" s="91"/>
      <c r="E28" s="90" t="s">
        <v>117</v>
      </c>
      <c r="F28" s="91"/>
      <c r="G28" s="91"/>
      <c r="H28" s="92"/>
    </row>
    <row r="29" spans="2:8" x14ac:dyDescent="0.25">
      <c r="B29" s="84"/>
      <c r="C29" s="85"/>
      <c r="D29" s="85"/>
      <c r="E29" s="84" t="s">
        <v>118</v>
      </c>
      <c r="F29" s="85"/>
      <c r="G29" s="85"/>
      <c r="H29" s="86"/>
    </row>
    <row r="30" spans="2:8" x14ac:dyDescent="0.25">
      <c r="B30" s="87"/>
      <c r="C30" s="88"/>
      <c r="D30" s="88"/>
      <c r="E30" s="87"/>
      <c r="F30" s="88"/>
      <c r="G30" s="88"/>
      <c r="H30" s="89"/>
    </row>
    <row r="31" spans="2:8" x14ac:dyDescent="0.25">
      <c r="B31" s="90" t="s">
        <v>119</v>
      </c>
      <c r="C31" s="91"/>
      <c r="D31" s="91"/>
      <c r="E31" s="90" t="s">
        <v>120</v>
      </c>
      <c r="F31" s="91"/>
      <c r="G31" s="91"/>
      <c r="H31" s="92"/>
    </row>
    <row r="32" spans="2:8" x14ac:dyDescent="0.25">
      <c r="B32" s="84"/>
      <c r="C32" s="85"/>
      <c r="D32" s="85"/>
      <c r="E32" s="84" t="s">
        <v>121</v>
      </c>
      <c r="F32" s="85"/>
      <c r="G32" s="85"/>
      <c r="H32" s="86"/>
    </row>
    <row r="33" spans="2:8" x14ac:dyDescent="0.25">
      <c r="B33" s="87"/>
      <c r="C33" s="88"/>
      <c r="D33" s="88"/>
      <c r="E33" s="87"/>
      <c r="F33" s="88"/>
      <c r="G33" s="88"/>
      <c r="H33" s="8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4.6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"/>
  <sheetViews>
    <sheetView showGridLines="0" topLeftCell="C1" workbookViewId="0">
      <selection activeCell="J15" sqref="J15"/>
    </sheetView>
  </sheetViews>
  <sheetFormatPr baseColWidth="10" defaultRowHeight="15.75" x14ac:dyDescent="0.25"/>
  <cols>
    <col min="1" max="1" width="6.85546875" style="50" customWidth="1"/>
    <col min="2" max="2" width="11.42578125" style="50"/>
    <col min="3" max="3" width="6.85546875" style="50" customWidth="1"/>
    <col min="4" max="15" width="8.7109375" style="50" customWidth="1"/>
    <col min="16" max="16384" width="11.42578125" style="50"/>
  </cols>
  <sheetData>
    <row r="1" spans="1:15" x14ac:dyDescent="0.25">
      <c r="A1" s="170" t="s">
        <v>180</v>
      </c>
    </row>
    <row r="4" spans="1:15" x14ac:dyDescent="0.25">
      <c r="A4" s="55" t="s">
        <v>5</v>
      </c>
      <c r="B4" s="56" t="s">
        <v>6</v>
      </c>
      <c r="C4" s="57"/>
      <c r="D4" s="187">
        <v>1900</v>
      </c>
      <c r="E4" s="187"/>
      <c r="F4" s="187">
        <v>1920</v>
      </c>
      <c r="G4" s="187"/>
      <c r="H4" s="188">
        <v>1970</v>
      </c>
      <c r="I4" s="189"/>
      <c r="J4" s="187" t="s">
        <v>187</v>
      </c>
      <c r="K4" s="187"/>
      <c r="L4" s="188">
        <v>7770</v>
      </c>
      <c r="M4" s="189"/>
      <c r="N4" s="187">
        <v>7790</v>
      </c>
      <c r="O4" s="187"/>
    </row>
    <row r="5" spans="1:15" x14ac:dyDescent="0.25">
      <c r="A5" s="59"/>
      <c r="B5" s="60"/>
      <c r="C5" s="61" t="s">
        <v>7</v>
      </c>
      <c r="D5" s="184" t="s">
        <v>4</v>
      </c>
      <c r="E5" s="184"/>
      <c r="F5" s="185" t="s">
        <v>1</v>
      </c>
      <c r="G5" s="185"/>
      <c r="H5" s="185" t="s">
        <v>177</v>
      </c>
      <c r="I5" s="185"/>
      <c r="J5" s="185" t="s">
        <v>181</v>
      </c>
      <c r="K5" s="185"/>
      <c r="L5" s="186" t="s">
        <v>182</v>
      </c>
      <c r="M5" s="190"/>
      <c r="N5" s="185" t="s">
        <v>183</v>
      </c>
      <c r="O5" s="185"/>
    </row>
    <row r="6" spans="1:15" x14ac:dyDescent="0.25">
      <c r="A6" s="64"/>
      <c r="B6" s="65"/>
      <c r="C6" s="66" t="s">
        <v>9</v>
      </c>
      <c r="D6" s="154" t="s">
        <v>11</v>
      </c>
      <c r="E6" s="154" t="s">
        <v>12</v>
      </c>
      <c r="F6" s="154" t="s">
        <v>11</v>
      </c>
      <c r="G6" s="154" t="s">
        <v>12</v>
      </c>
      <c r="H6" s="154" t="s">
        <v>11</v>
      </c>
      <c r="I6" s="154" t="s">
        <v>12</v>
      </c>
      <c r="J6" s="154" t="s">
        <v>11</v>
      </c>
      <c r="K6" s="154" t="s">
        <v>12</v>
      </c>
      <c r="L6" s="154" t="s">
        <v>11</v>
      </c>
      <c r="M6" s="154" t="s">
        <v>12</v>
      </c>
      <c r="N6" s="154" t="s">
        <v>11</v>
      </c>
      <c r="O6" s="154" t="s">
        <v>12</v>
      </c>
    </row>
    <row r="7" spans="1:15" x14ac:dyDescent="0.25">
      <c r="A7" s="171">
        <v>43910</v>
      </c>
      <c r="B7" s="70" t="s">
        <v>127</v>
      </c>
      <c r="C7" s="71">
        <v>75</v>
      </c>
      <c r="D7" s="72">
        <v>93650</v>
      </c>
      <c r="E7" s="73"/>
      <c r="F7" s="72"/>
      <c r="G7" s="73"/>
      <c r="H7" s="72">
        <f>84800-1908</f>
        <v>82892</v>
      </c>
      <c r="I7" s="73"/>
      <c r="J7" s="72"/>
      <c r="K7" s="73">
        <v>178450</v>
      </c>
      <c r="L7" s="164">
        <v>1908</v>
      </c>
      <c r="M7" s="73"/>
      <c r="N7" s="72"/>
      <c r="O7" s="73"/>
    </row>
    <row r="8" spans="1:15" x14ac:dyDescent="0.25">
      <c r="A8" s="173"/>
      <c r="B8" s="174" t="s">
        <v>184</v>
      </c>
      <c r="C8" s="175">
        <v>76</v>
      </c>
      <c r="D8" s="108"/>
      <c r="E8" s="109">
        <v>3720</v>
      </c>
      <c r="F8" s="108"/>
      <c r="G8" s="109"/>
      <c r="H8" s="108"/>
      <c r="I8" s="109"/>
      <c r="J8" s="108"/>
      <c r="K8" s="109"/>
      <c r="L8" s="165"/>
      <c r="M8" s="109"/>
      <c r="N8" s="108">
        <v>3720</v>
      </c>
      <c r="O8" s="109"/>
    </row>
    <row r="9" spans="1:15" x14ac:dyDescent="0.25">
      <c r="A9" s="173">
        <v>43911</v>
      </c>
      <c r="B9" s="174" t="s">
        <v>186</v>
      </c>
      <c r="C9" s="175">
        <v>77</v>
      </c>
      <c r="D9" s="108"/>
      <c r="E9" s="109">
        <f>D7-E8</f>
        <v>89930</v>
      </c>
      <c r="F9" s="108">
        <f>E9</f>
        <v>89930</v>
      </c>
      <c r="G9" s="109"/>
      <c r="H9" s="108"/>
      <c r="I9" s="109"/>
      <c r="J9" s="108"/>
      <c r="K9" s="109"/>
      <c r="L9" s="165"/>
      <c r="M9" s="109"/>
      <c r="N9" s="108"/>
      <c r="O9" s="109"/>
    </row>
    <row r="10" spans="1:15" x14ac:dyDescent="0.25">
      <c r="A10" s="172">
        <v>43913</v>
      </c>
      <c r="B10" s="76" t="s">
        <v>185</v>
      </c>
      <c r="C10" s="77">
        <v>78</v>
      </c>
      <c r="D10" s="78"/>
      <c r="E10" s="79"/>
      <c r="F10" s="78">
        <v>82892</v>
      </c>
      <c r="G10" s="79"/>
      <c r="H10" s="78"/>
      <c r="I10" s="79">
        <v>82892</v>
      </c>
      <c r="J10" s="78"/>
      <c r="K10" s="79"/>
      <c r="L10" s="169"/>
      <c r="M10" s="79"/>
      <c r="N10" s="78"/>
      <c r="O10" s="79"/>
    </row>
  </sheetData>
  <mergeCells count="12">
    <mergeCell ref="N4:O4"/>
    <mergeCell ref="D5:E5"/>
    <mergeCell ref="F5:G5"/>
    <mergeCell ref="H5:I5"/>
    <mergeCell ref="J5:K5"/>
    <mergeCell ref="N5:O5"/>
    <mergeCell ref="L4:M4"/>
    <mergeCell ref="L5:M5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4.7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96"/>
  <sheetViews>
    <sheetView showGridLines="0" showZeros="0" tabSelected="1" zoomScaleNormal="100" workbookViewId="0">
      <selection activeCell="K2" sqref="K2"/>
    </sheetView>
  </sheetViews>
  <sheetFormatPr baseColWidth="10" defaultRowHeight="15" x14ac:dyDescent="0.2"/>
  <cols>
    <col min="1" max="1" width="6.85546875" style="93" bestFit="1" customWidth="1"/>
    <col min="2" max="2" width="19" style="93" customWidth="1"/>
    <col min="3" max="3" width="5.140625" style="93" bestFit="1" customWidth="1"/>
    <col min="4" max="4" width="4" style="93" bestFit="1" customWidth="1"/>
    <col min="5" max="14" width="8.7109375" style="93" customWidth="1"/>
    <col min="15" max="15" width="3.28515625" style="93" bestFit="1" customWidth="1"/>
    <col min="16" max="29" width="8.7109375" style="93" customWidth="1"/>
    <col min="30" max="30" width="3.28515625" style="93" bestFit="1" customWidth="1"/>
    <col min="31" max="42" width="8.7109375" style="93" customWidth="1"/>
    <col min="43" max="44" width="9.5703125" style="93" customWidth="1"/>
    <col min="45" max="45" width="11.7109375" style="93" customWidth="1"/>
    <col min="46" max="16384" width="11.42578125" style="93"/>
  </cols>
  <sheetData>
    <row r="1" spans="1:42" ht="15.75" x14ac:dyDescent="0.25">
      <c r="A1" s="144" t="s">
        <v>188</v>
      </c>
      <c r="E1" s="144" t="s">
        <v>194</v>
      </c>
      <c r="F1" s="54"/>
      <c r="G1" s="54"/>
    </row>
    <row r="2" spans="1:42" ht="15.75" x14ac:dyDescent="0.25">
      <c r="A2" s="144"/>
      <c r="E2" s="54"/>
      <c r="F2" s="54"/>
      <c r="G2" s="54"/>
    </row>
    <row r="3" spans="1:42" s="54" customFormat="1" ht="15.75" x14ac:dyDescent="0.25">
      <c r="A3" s="54" t="s">
        <v>122</v>
      </c>
    </row>
    <row r="4" spans="1:42" ht="15.75" x14ac:dyDescent="0.25">
      <c r="A4" s="94"/>
      <c r="B4" s="95"/>
      <c r="C4" s="57"/>
      <c r="D4" s="96"/>
      <c r="E4" s="187">
        <v>1230</v>
      </c>
      <c r="F4" s="187"/>
      <c r="G4" s="187">
        <v>1250</v>
      </c>
      <c r="H4" s="187"/>
      <c r="I4" s="187">
        <v>1900</v>
      </c>
      <c r="J4" s="187"/>
      <c r="K4" s="187">
        <v>1920</v>
      </c>
      <c r="L4" s="187"/>
      <c r="M4" s="188">
        <v>1970</v>
      </c>
      <c r="N4" s="189"/>
      <c r="O4" s="96"/>
      <c r="P4" s="187">
        <v>2050</v>
      </c>
      <c r="Q4" s="187"/>
      <c r="R4" s="187">
        <v>2060</v>
      </c>
      <c r="S4" s="187"/>
      <c r="T4" s="188">
        <v>2240</v>
      </c>
      <c r="U4" s="189"/>
      <c r="V4" s="187">
        <v>3100</v>
      </c>
      <c r="W4" s="187"/>
      <c r="X4" s="187">
        <v>6550</v>
      </c>
      <c r="Y4" s="187"/>
      <c r="Z4" s="188">
        <v>6800</v>
      </c>
      <c r="AA4" s="189"/>
      <c r="AB4" s="187">
        <v>6900</v>
      </c>
      <c r="AC4" s="187"/>
      <c r="AD4" s="96"/>
      <c r="AE4" s="187">
        <v>7090</v>
      </c>
      <c r="AF4" s="187"/>
      <c r="AG4" s="187">
        <v>7140</v>
      </c>
      <c r="AH4" s="187"/>
      <c r="AI4" s="188">
        <v>7300</v>
      </c>
      <c r="AJ4" s="189"/>
      <c r="AK4" s="187" t="s">
        <v>8</v>
      </c>
      <c r="AL4" s="187"/>
      <c r="AM4" s="187">
        <v>8050</v>
      </c>
      <c r="AN4" s="187"/>
      <c r="AO4" s="188">
        <v>8150</v>
      </c>
      <c r="AP4" s="189"/>
    </row>
    <row r="5" spans="1:42" ht="15.75" customHeight="1" x14ac:dyDescent="0.25">
      <c r="A5" s="97"/>
      <c r="B5" s="98"/>
      <c r="C5" s="61" t="s">
        <v>7</v>
      </c>
      <c r="D5" s="196" t="s">
        <v>123</v>
      </c>
      <c r="E5" s="184" t="s">
        <v>124</v>
      </c>
      <c r="F5" s="184"/>
      <c r="G5" s="184" t="s">
        <v>125</v>
      </c>
      <c r="H5" s="184"/>
      <c r="I5" s="184" t="s">
        <v>4</v>
      </c>
      <c r="J5" s="184"/>
      <c r="K5" s="185" t="s">
        <v>1</v>
      </c>
      <c r="L5" s="185"/>
      <c r="M5" s="186" t="s">
        <v>177</v>
      </c>
      <c r="N5" s="190"/>
      <c r="O5" s="196" t="s">
        <v>123</v>
      </c>
      <c r="P5" s="185" t="s">
        <v>2</v>
      </c>
      <c r="Q5" s="185"/>
      <c r="R5" s="185" t="s">
        <v>15</v>
      </c>
      <c r="S5" s="185"/>
      <c r="T5" s="185" t="s">
        <v>126</v>
      </c>
      <c r="U5" s="185"/>
      <c r="V5" s="185" t="s">
        <v>127</v>
      </c>
      <c r="W5" s="185"/>
      <c r="X5" s="185" t="s">
        <v>128</v>
      </c>
      <c r="Y5" s="185"/>
      <c r="Z5" s="185" t="s">
        <v>80</v>
      </c>
      <c r="AA5" s="185"/>
      <c r="AB5" s="185" t="s">
        <v>81</v>
      </c>
      <c r="AC5" s="185"/>
      <c r="AD5" s="196" t="s">
        <v>123</v>
      </c>
      <c r="AE5" s="185" t="s">
        <v>129</v>
      </c>
      <c r="AF5" s="185"/>
      <c r="AG5" s="185" t="s">
        <v>130</v>
      </c>
      <c r="AH5" s="185"/>
      <c r="AI5" s="186" t="s">
        <v>131</v>
      </c>
      <c r="AJ5" s="190"/>
      <c r="AK5" s="185" t="s">
        <v>10</v>
      </c>
      <c r="AL5" s="185"/>
      <c r="AM5" s="185" t="s">
        <v>132</v>
      </c>
      <c r="AN5" s="185"/>
      <c r="AO5" s="186" t="s">
        <v>18</v>
      </c>
      <c r="AP5" s="190"/>
    </row>
    <row r="6" spans="1:42" ht="15.75" x14ac:dyDescent="0.25">
      <c r="A6" s="62" t="s">
        <v>5</v>
      </c>
      <c r="B6" s="99" t="s">
        <v>6</v>
      </c>
      <c r="C6" s="66" t="s">
        <v>9</v>
      </c>
      <c r="D6" s="197"/>
      <c r="E6" s="67" t="s">
        <v>11</v>
      </c>
      <c r="F6" s="67" t="s">
        <v>12</v>
      </c>
      <c r="G6" s="67" t="s">
        <v>11</v>
      </c>
      <c r="H6" s="67" t="s">
        <v>12</v>
      </c>
      <c r="I6" s="67" t="s">
        <v>11</v>
      </c>
      <c r="J6" s="67" t="s">
        <v>12</v>
      </c>
      <c r="K6" s="67" t="s">
        <v>11</v>
      </c>
      <c r="L6" s="67" t="s">
        <v>12</v>
      </c>
      <c r="M6" s="153" t="s">
        <v>11</v>
      </c>
      <c r="N6" s="153" t="s">
        <v>12</v>
      </c>
      <c r="O6" s="197"/>
      <c r="P6" s="67" t="s">
        <v>11</v>
      </c>
      <c r="Q6" s="67" t="s">
        <v>12</v>
      </c>
      <c r="R6" s="67" t="s">
        <v>11</v>
      </c>
      <c r="S6" s="67" t="s">
        <v>12</v>
      </c>
      <c r="T6" s="67" t="s">
        <v>11</v>
      </c>
      <c r="U6" s="67" t="s">
        <v>12</v>
      </c>
      <c r="V6" s="67" t="s">
        <v>11</v>
      </c>
      <c r="W6" s="67" t="s">
        <v>12</v>
      </c>
      <c r="X6" s="67" t="s">
        <v>11</v>
      </c>
      <c r="Y6" s="67" t="s">
        <v>12</v>
      </c>
      <c r="Z6" s="67" t="s">
        <v>11</v>
      </c>
      <c r="AA6" s="67" t="s">
        <v>12</v>
      </c>
      <c r="AB6" s="67" t="s">
        <v>11</v>
      </c>
      <c r="AC6" s="67" t="s">
        <v>12</v>
      </c>
      <c r="AD6" s="197"/>
      <c r="AE6" s="67" t="s">
        <v>11</v>
      </c>
      <c r="AF6" s="67" t="s">
        <v>12</v>
      </c>
      <c r="AG6" s="67" t="s">
        <v>11</v>
      </c>
      <c r="AH6" s="67" t="s">
        <v>12</v>
      </c>
      <c r="AI6" s="67" t="s">
        <v>11</v>
      </c>
      <c r="AJ6" s="67" t="s">
        <v>12</v>
      </c>
      <c r="AK6" s="67" t="s">
        <v>11</v>
      </c>
      <c r="AL6" s="67" t="s">
        <v>12</v>
      </c>
      <c r="AM6" s="67" t="s">
        <v>11</v>
      </c>
      <c r="AN6" s="67" t="s">
        <v>12</v>
      </c>
      <c r="AO6" s="67" t="s">
        <v>11</v>
      </c>
      <c r="AP6" s="100" t="s">
        <v>12</v>
      </c>
    </row>
    <row r="7" spans="1:42" ht="15.75" x14ac:dyDescent="0.25">
      <c r="A7" s="69"/>
      <c r="B7" s="101" t="s">
        <v>167</v>
      </c>
      <c r="C7" s="102"/>
      <c r="D7" s="102">
        <v>1</v>
      </c>
      <c r="E7" s="72">
        <v>180000</v>
      </c>
      <c r="F7" s="73"/>
      <c r="G7" s="72">
        <v>56400</v>
      </c>
      <c r="H7" s="73"/>
      <c r="I7" s="72">
        <v>400</v>
      </c>
      <c r="J7" s="73"/>
      <c r="K7" s="72">
        <v>87700</v>
      </c>
      <c r="L7" s="73"/>
      <c r="M7" s="164"/>
      <c r="N7" s="73"/>
      <c r="O7" s="102">
        <f t="shared" ref="O7:O21" si="0">D7</f>
        <v>1</v>
      </c>
      <c r="P7" s="72"/>
      <c r="Q7" s="73">
        <v>218000</v>
      </c>
      <c r="R7" s="72">
        <v>390500</v>
      </c>
      <c r="S7" s="73"/>
      <c r="T7" s="72"/>
      <c r="U7" s="73">
        <v>120000</v>
      </c>
      <c r="V7" s="72"/>
      <c r="W7" s="73">
        <v>565000</v>
      </c>
      <c r="X7" s="72">
        <v>5400</v>
      </c>
      <c r="Y7" s="73"/>
      <c r="Z7" s="72">
        <v>2300</v>
      </c>
      <c r="AA7" s="73"/>
      <c r="AB7" s="72">
        <v>6420</v>
      </c>
      <c r="AC7" s="73"/>
      <c r="AD7" s="102">
        <v>1</v>
      </c>
      <c r="AE7" s="72">
        <v>56700</v>
      </c>
      <c r="AF7" s="73"/>
      <c r="AG7" s="72">
        <v>87800</v>
      </c>
      <c r="AH7" s="73"/>
      <c r="AI7" s="72">
        <v>14150</v>
      </c>
      <c r="AJ7" s="73"/>
      <c r="AK7" s="72">
        <v>8780</v>
      </c>
      <c r="AL7" s="73"/>
      <c r="AM7" s="72"/>
      <c r="AN7" s="73"/>
      <c r="AO7" s="103">
        <v>6450</v>
      </c>
      <c r="AP7" s="104"/>
    </row>
    <row r="8" spans="1:42" ht="15.75" x14ac:dyDescent="0.25">
      <c r="A8" s="105">
        <v>43802</v>
      </c>
      <c r="B8" s="106" t="s">
        <v>133</v>
      </c>
      <c r="C8" s="107">
        <v>495</v>
      </c>
      <c r="D8" s="107">
        <v>2</v>
      </c>
      <c r="E8" s="108"/>
      <c r="F8" s="109"/>
      <c r="G8" s="108"/>
      <c r="H8" s="109"/>
      <c r="I8" s="108"/>
      <c r="J8" s="109"/>
      <c r="K8" s="108"/>
      <c r="L8" s="109">
        <v>1250</v>
      </c>
      <c r="M8" s="165"/>
      <c r="N8" s="109"/>
      <c r="O8" s="107">
        <f t="shared" si="0"/>
        <v>2</v>
      </c>
      <c r="P8" s="108"/>
      <c r="Q8" s="109"/>
      <c r="R8" s="108"/>
      <c r="S8" s="109"/>
      <c r="T8" s="108"/>
      <c r="U8" s="109"/>
      <c r="V8" s="108"/>
      <c r="W8" s="109"/>
      <c r="X8" s="108"/>
      <c r="Y8" s="109"/>
      <c r="Z8" s="108"/>
      <c r="AA8" s="109"/>
      <c r="AB8" s="108"/>
      <c r="AC8" s="109"/>
      <c r="AD8" s="107">
        <v>2</v>
      </c>
      <c r="AE8" s="108"/>
      <c r="AF8" s="109"/>
      <c r="AG8" s="108">
        <v>1250</v>
      </c>
      <c r="AH8" s="109"/>
      <c r="AI8" s="108"/>
      <c r="AJ8" s="109"/>
      <c r="AK8" s="108"/>
      <c r="AL8" s="109"/>
      <c r="AM8" s="108"/>
      <c r="AN8" s="109"/>
      <c r="AO8" s="110"/>
      <c r="AP8" s="111"/>
    </row>
    <row r="9" spans="1:42" ht="15.75" x14ac:dyDescent="0.25">
      <c r="A9" s="105">
        <v>43809</v>
      </c>
      <c r="B9" s="106" t="s">
        <v>19</v>
      </c>
      <c r="C9" s="107">
        <v>496</v>
      </c>
      <c r="D9" s="107">
        <v>3</v>
      </c>
      <c r="E9" s="108"/>
      <c r="F9" s="109"/>
      <c r="G9" s="108"/>
      <c r="H9" s="109"/>
      <c r="I9" s="108"/>
      <c r="J9" s="109"/>
      <c r="K9" s="108"/>
      <c r="L9" s="109">
        <v>2400</v>
      </c>
      <c r="M9" s="165"/>
      <c r="N9" s="109"/>
      <c r="O9" s="107">
        <f t="shared" si="0"/>
        <v>3</v>
      </c>
      <c r="P9" s="108"/>
      <c r="Q9" s="109"/>
      <c r="R9" s="108"/>
      <c r="S9" s="109"/>
      <c r="T9" s="108">
        <v>2000</v>
      </c>
      <c r="U9" s="109"/>
      <c r="V9" s="108"/>
      <c r="W9" s="109"/>
      <c r="X9" s="108"/>
      <c r="Y9" s="109"/>
      <c r="Z9" s="108"/>
      <c r="AA9" s="109"/>
      <c r="AB9" s="108"/>
      <c r="AC9" s="109"/>
      <c r="AD9" s="107">
        <v>3</v>
      </c>
      <c r="AE9" s="108"/>
      <c r="AF9" s="109"/>
      <c r="AG9" s="108"/>
      <c r="AH9" s="109"/>
      <c r="AI9" s="108"/>
      <c r="AJ9" s="109"/>
      <c r="AK9" s="108"/>
      <c r="AL9" s="109"/>
      <c r="AM9" s="108"/>
      <c r="AN9" s="109"/>
      <c r="AO9" s="110">
        <v>400</v>
      </c>
      <c r="AP9" s="111"/>
    </row>
    <row r="10" spans="1:42" ht="15.75" x14ac:dyDescent="0.25">
      <c r="A10" s="105">
        <v>43811</v>
      </c>
      <c r="B10" s="106" t="s">
        <v>134</v>
      </c>
      <c r="C10" s="107">
        <v>497</v>
      </c>
      <c r="D10" s="107">
        <v>4</v>
      </c>
      <c r="E10" s="108"/>
      <c r="F10" s="109"/>
      <c r="G10" s="108"/>
      <c r="H10" s="109"/>
      <c r="I10" s="108"/>
      <c r="J10" s="109"/>
      <c r="K10" s="108"/>
      <c r="L10" s="109">
        <v>3720</v>
      </c>
      <c r="M10" s="165"/>
      <c r="N10" s="109"/>
      <c r="O10" s="107">
        <f t="shared" si="0"/>
        <v>4</v>
      </c>
      <c r="P10" s="108"/>
      <c r="Q10" s="109"/>
      <c r="R10" s="108"/>
      <c r="S10" s="109"/>
      <c r="T10" s="108"/>
      <c r="U10" s="109"/>
      <c r="V10" s="108"/>
      <c r="W10" s="109"/>
      <c r="X10" s="108"/>
      <c r="Y10" s="109"/>
      <c r="Z10" s="108"/>
      <c r="AA10" s="109"/>
      <c r="AB10" s="108"/>
      <c r="AC10" s="109"/>
      <c r="AD10" s="107">
        <v>4</v>
      </c>
      <c r="AE10" s="108">
        <v>3720</v>
      </c>
      <c r="AF10" s="109"/>
      <c r="AG10" s="108"/>
      <c r="AH10" s="109"/>
      <c r="AI10" s="108"/>
      <c r="AJ10" s="109"/>
      <c r="AK10" s="108"/>
      <c r="AL10" s="109"/>
      <c r="AM10" s="108"/>
      <c r="AN10" s="109"/>
      <c r="AO10" s="110"/>
      <c r="AP10" s="111"/>
    </row>
    <row r="11" spans="1:42" ht="15.75" x14ac:dyDescent="0.25">
      <c r="A11" s="112">
        <v>43812</v>
      </c>
      <c r="B11" s="106" t="s">
        <v>135</v>
      </c>
      <c r="C11" s="107">
        <v>498</v>
      </c>
      <c r="D11" s="107">
        <v>5</v>
      </c>
      <c r="E11" s="108"/>
      <c r="F11" s="109"/>
      <c r="G11" s="108"/>
      <c r="H11" s="109"/>
      <c r="I11" s="108"/>
      <c r="J11" s="109"/>
      <c r="K11" s="108"/>
      <c r="L11" s="109">
        <v>2200</v>
      </c>
      <c r="M11" s="165"/>
      <c r="N11" s="109"/>
      <c r="O11" s="107">
        <f t="shared" si="0"/>
        <v>5</v>
      </c>
      <c r="P11" s="108"/>
      <c r="Q11" s="109"/>
      <c r="R11" s="108"/>
      <c r="S11" s="109"/>
      <c r="T11" s="108"/>
      <c r="U11" s="109"/>
      <c r="V11" s="108"/>
      <c r="W11" s="109"/>
      <c r="X11" s="108"/>
      <c r="Y11" s="109"/>
      <c r="Z11" s="108"/>
      <c r="AA11" s="109"/>
      <c r="AB11" s="108"/>
      <c r="AC11" s="109"/>
      <c r="AD11" s="107">
        <v>5</v>
      </c>
      <c r="AE11" s="108"/>
      <c r="AF11" s="109"/>
      <c r="AG11" s="108">
        <v>2200</v>
      </c>
      <c r="AH11" s="109"/>
      <c r="AI11" s="108"/>
      <c r="AJ11" s="109"/>
      <c r="AK11" s="108"/>
      <c r="AL11" s="109"/>
      <c r="AM11" s="108"/>
      <c r="AN11" s="109"/>
      <c r="AO11" s="110"/>
      <c r="AP11" s="111"/>
    </row>
    <row r="12" spans="1:42" ht="15.75" x14ac:dyDescent="0.25">
      <c r="A12" s="105">
        <v>43814</v>
      </c>
      <c r="B12" s="106" t="s">
        <v>136</v>
      </c>
      <c r="C12" s="107">
        <v>499</v>
      </c>
      <c r="D12" s="107">
        <v>6</v>
      </c>
      <c r="E12" s="108"/>
      <c r="F12" s="109"/>
      <c r="G12" s="108"/>
      <c r="H12" s="109"/>
      <c r="I12" s="108"/>
      <c r="J12" s="109"/>
      <c r="K12" s="108">
        <v>8000</v>
      </c>
      <c r="L12" s="109"/>
      <c r="M12" s="165"/>
      <c r="N12" s="109"/>
      <c r="O12" s="107">
        <f t="shared" si="0"/>
        <v>6</v>
      </c>
      <c r="P12" s="108"/>
      <c r="Q12" s="109"/>
      <c r="R12" s="108"/>
      <c r="S12" s="109"/>
      <c r="T12" s="108"/>
      <c r="U12" s="109"/>
      <c r="V12" s="108"/>
      <c r="W12" s="109">
        <v>8000</v>
      </c>
      <c r="X12" s="108"/>
      <c r="Y12" s="109"/>
      <c r="Z12" s="108"/>
      <c r="AA12" s="109"/>
      <c r="AB12" s="108"/>
      <c r="AC12" s="109"/>
      <c r="AD12" s="107">
        <v>6</v>
      </c>
      <c r="AE12" s="108"/>
      <c r="AF12" s="109"/>
      <c r="AG12" s="108"/>
      <c r="AH12" s="109"/>
      <c r="AI12" s="108"/>
      <c r="AJ12" s="109"/>
      <c r="AK12" s="108"/>
      <c r="AL12" s="109"/>
      <c r="AM12" s="108"/>
      <c r="AN12" s="109"/>
      <c r="AO12" s="110"/>
      <c r="AP12" s="111"/>
    </row>
    <row r="13" spans="1:42" ht="15.75" x14ac:dyDescent="0.25">
      <c r="A13" s="105" t="s">
        <v>137</v>
      </c>
      <c r="B13" s="106" t="s">
        <v>138</v>
      </c>
      <c r="C13" s="107">
        <v>500</v>
      </c>
      <c r="D13" s="107">
        <v>7</v>
      </c>
      <c r="E13" s="108"/>
      <c r="F13" s="109"/>
      <c r="G13" s="108"/>
      <c r="H13" s="109"/>
      <c r="I13" s="108"/>
      <c r="J13" s="109"/>
      <c r="K13" s="108"/>
      <c r="L13" s="109">
        <v>4800</v>
      </c>
      <c r="M13" s="165"/>
      <c r="N13" s="109"/>
      <c r="O13" s="107">
        <f t="shared" si="0"/>
        <v>7</v>
      </c>
      <c r="P13" s="108"/>
      <c r="Q13" s="109"/>
      <c r="R13" s="108"/>
      <c r="S13" s="109"/>
      <c r="T13" s="108"/>
      <c r="U13" s="109"/>
      <c r="V13" s="108"/>
      <c r="W13" s="109"/>
      <c r="X13" s="108"/>
      <c r="Y13" s="109"/>
      <c r="Z13" s="108"/>
      <c r="AA13" s="109"/>
      <c r="AB13" s="108"/>
      <c r="AC13" s="109"/>
      <c r="AD13" s="107">
        <v>7</v>
      </c>
      <c r="AE13" s="108"/>
      <c r="AF13" s="109"/>
      <c r="AG13" s="108"/>
      <c r="AH13" s="109"/>
      <c r="AI13" s="108">
        <v>4800</v>
      </c>
      <c r="AJ13" s="109"/>
      <c r="AK13" s="108"/>
      <c r="AL13" s="109"/>
      <c r="AM13" s="108"/>
      <c r="AN13" s="109"/>
      <c r="AO13" s="110"/>
      <c r="AP13" s="111"/>
    </row>
    <row r="14" spans="1:42" ht="15.75" x14ac:dyDescent="0.25">
      <c r="A14" s="105">
        <v>43819</v>
      </c>
      <c r="B14" s="113" t="s">
        <v>139</v>
      </c>
      <c r="C14" s="107">
        <v>501</v>
      </c>
      <c r="D14" s="107">
        <v>8</v>
      </c>
      <c r="E14" s="108"/>
      <c r="F14" s="109"/>
      <c r="G14" s="108"/>
      <c r="H14" s="109"/>
      <c r="I14" s="108"/>
      <c r="J14" s="109"/>
      <c r="K14" s="108"/>
      <c r="L14" s="109">
        <v>585</v>
      </c>
      <c r="M14" s="165"/>
      <c r="N14" s="109"/>
      <c r="O14" s="107">
        <f t="shared" si="0"/>
        <v>8</v>
      </c>
      <c r="P14" s="108"/>
      <c r="Q14" s="109"/>
      <c r="R14" s="108"/>
      <c r="S14" s="109"/>
      <c r="T14" s="108"/>
      <c r="U14" s="109"/>
      <c r="V14" s="108"/>
      <c r="W14" s="109"/>
      <c r="X14" s="108"/>
      <c r="Y14" s="109"/>
      <c r="Z14" s="108"/>
      <c r="AA14" s="109"/>
      <c r="AB14" s="108"/>
      <c r="AC14" s="109"/>
      <c r="AD14" s="107">
        <v>8</v>
      </c>
      <c r="AE14" s="108"/>
      <c r="AF14" s="109"/>
      <c r="AG14" s="108">
        <v>585</v>
      </c>
      <c r="AH14" s="109"/>
      <c r="AI14" s="108"/>
      <c r="AJ14" s="109"/>
      <c r="AK14" s="108"/>
      <c r="AL14" s="109"/>
      <c r="AM14" s="108"/>
      <c r="AN14" s="109"/>
      <c r="AO14" s="110"/>
      <c r="AP14" s="111"/>
    </row>
    <row r="15" spans="1:42" ht="15.75" x14ac:dyDescent="0.25">
      <c r="A15" s="105">
        <v>43819</v>
      </c>
      <c r="B15" s="106" t="s">
        <v>140</v>
      </c>
      <c r="C15" s="107">
        <v>502</v>
      </c>
      <c r="D15" s="107">
        <v>9</v>
      </c>
      <c r="E15" s="108"/>
      <c r="F15" s="109"/>
      <c r="G15" s="108"/>
      <c r="H15" s="109"/>
      <c r="I15" s="108"/>
      <c r="J15" s="109"/>
      <c r="K15" s="108"/>
      <c r="L15" s="109">
        <v>3550</v>
      </c>
      <c r="M15" s="165"/>
      <c r="N15" s="109"/>
      <c r="O15" s="107">
        <f t="shared" si="0"/>
        <v>9</v>
      </c>
      <c r="P15" s="108"/>
      <c r="Q15" s="109"/>
      <c r="R15" s="108"/>
      <c r="S15" s="109"/>
      <c r="T15" s="108"/>
      <c r="U15" s="109"/>
      <c r="V15" s="108"/>
      <c r="W15" s="109"/>
      <c r="X15" s="108"/>
      <c r="Y15" s="109"/>
      <c r="Z15" s="108"/>
      <c r="AA15" s="109"/>
      <c r="AB15" s="108"/>
      <c r="AC15" s="109"/>
      <c r="AD15" s="107">
        <v>9</v>
      </c>
      <c r="AE15" s="108">
        <v>3550</v>
      </c>
      <c r="AF15" s="109"/>
      <c r="AG15" s="108"/>
      <c r="AH15" s="109"/>
      <c r="AI15" s="108"/>
      <c r="AJ15" s="109"/>
      <c r="AK15" s="108"/>
      <c r="AL15" s="109"/>
      <c r="AM15" s="108"/>
      <c r="AN15" s="109"/>
      <c r="AO15" s="110"/>
      <c r="AP15" s="111"/>
    </row>
    <row r="16" spans="1:42" ht="15.75" x14ac:dyDescent="0.25">
      <c r="A16" s="105">
        <v>44193</v>
      </c>
      <c r="B16" s="114" t="s">
        <v>178</v>
      </c>
      <c r="C16" s="107">
        <v>504</v>
      </c>
      <c r="D16" s="107">
        <v>10</v>
      </c>
      <c r="E16" s="108"/>
      <c r="F16" s="109"/>
      <c r="G16" s="108"/>
      <c r="H16" s="109"/>
      <c r="I16" s="108"/>
      <c r="J16" s="109"/>
      <c r="K16" s="108"/>
      <c r="L16" s="109"/>
      <c r="M16" s="165">
        <v>5865</v>
      </c>
      <c r="N16" s="109"/>
      <c r="O16" s="107">
        <f t="shared" si="0"/>
        <v>10</v>
      </c>
      <c r="P16" s="108"/>
      <c r="Q16" s="109"/>
      <c r="R16" s="108"/>
      <c r="S16" s="109"/>
      <c r="T16" s="108"/>
      <c r="U16" s="109"/>
      <c r="V16" s="108"/>
      <c r="W16" s="109">
        <v>6000</v>
      </c>
      <c r="X16" s="108"/>
      <c r="Y16" s="109"/>
      <c r="Z16" s="108"/>
      <c r="AA16" s="109"/>
      <c r="AB16" s="108"/>
      <c r="AC16" s="109"/>
      <c r="AD16" s="107">
        <v>11</v>
      </c>
      <c r="AE16" s="108"/>
      <c r="AF16" s="109"/>
      <c r="AG16" s="108"/>
      <c r="AH16" s="109"/>
      <c r="AI16" s="108"/>
      <c r="AJ16" s="109"/>
      <c r="AK16" s="108">
        <v>135</v>
      </c>
      <c r="AL16" s="109"/>
      <c r="AM16" s="108"/>
      <c r="AN16" s="109"/>
      <c r="AO16" s="110"/>
      <c r="AP16" s="111"/>
    </row>
    <row r="17" spans="1:42" ht="15.75" x14ac:dyDescent="0.25">
      <c r="A17" s="105">
        <v>43829</v>
      </c>
      <c r="B17" s="114" t="s">
        <v>141</v>
      </c>
      <c r="C17" s="107">
        <v>505</v>
      </c>
      <c r="D17" s="107">
        <v>11</v>
      </c>
      <c r="E17" s="108"/>
      <c r="F17" s="109"/>
      <c r="G17" s="108"/>
      <c r="H17" s="109"/>
      <c r="I17" s="108"/>
      <c r="J17" s="109"/>
      <c r="K17" s="108">
        <v>37500</v>
      </c>
      <c r="L17" s="109"/>
      <c r="M17" s="165"/>
      <c r="N17" s="109"/>
      <c r="O17" s="107">
        <f t="shared" si="0"/>
        <v>11</v>
      </c>
      <c r="P17" s="108"/>
      <c r="Q17" s="109"/>
      <c r="R17" s="108"/>
      <c r="S17" s="109"/>
      <c r="T17" s="108"/>
      <c r="U17" s="109"/>
      <c r="V17" s="108"/>
      <c r="W17" s="109">
        <v>37500</v>
      </c>
      <c r="X17" s="108"/>
      <c r="Y17" s="109"/>
      <c r="Z17" s="108"/>
      <c r="AA17" s="109"/>
      <c r="AB17" s="108"/>
      <c r="AC17" s="109"/>
      <c r="AD17" s="107">
        <v>12</v>
      </c>
      <c r="AE17" s="108"/>
      <c r="AF17" s="109"/>
      <c r="AG17" s="108"/>
      <c r="AH17" s="109"/>
      <c r="AI17" s="108"/>
      <c r="AJ17" s="109"/>
      <c r="AK17" s="108"/>
      <c r="AL17" s="109"/>
      <c r="AM17" s="108"/>
      <c r="AN17" s="109"/>
      <c r="AO17" s="110"/>
      <c r="AP17" s="111"/>
    </row>
    <row r="18" spans="1:42" ht="15.75" x14ac:dyDescent="0.25">
      <c r="A18" s="105">
        <v>44196</v>
      </c>
      <c r="B18" s="114" t="s">
        <v>179</v>
      </c>
      <c r="C18" s="107">
        <v>506</v>
      </c>
      <c r="D18" s="107">
        <v>12</v>
      </c>
      <c r="E18" s="108"/>
      <c r="F18" s="109"/>
      <c r="G18" s="108"/>
      <c r="H18" s="109"/>
      <c r="I18" s="108"/>
      <c r="J18" s="109"/>
      <c r="K18" s="108">
        <v>5865</v>
      </c>
      <c r="L18" s="109"/>
      <c r="M18" s="165"/>
      <c r="N18" s="109">
        <v>5865</v>
      </c>
      <c r="O18" s="107">
        <f t="shared" si="0"/>
        <v>12</v>
      </c>
      <c r="P18" s="108"/>
      <c r="Q18" s="109"/>
      <c r="R18" s="108"/>
      <c r="S18" s="109"/>
      <c r="T18" s="108"/>
      <c r="U18" s="109"/>
      <c r="V18" s="108"/>
      <c r="W18" s="109"/>
      <c r="X18" s="108"/>
      <c r="Y18" s="109"/>
      <c r="Z18" s="108"/>
      <c r="AA18" s="109"/>
      <c r="AB18" s="108"/>
      <c r="AC18" s="109"/>
      <c r="AD18" s="107">
        <v>13</v>
      </c>
      <c r="AE18" s="108"/>
      <c r="AF18" s="109"/>
      <c r="AG18" s="108"/>
      <c r="AH18" s="109"/>
      <c r="AI18" s="108"/>
      <c r="AJ18" s="109"/>
      <c r="AK18" s="108"/>
      <c r="AL18" s="109"/>
      <c r="AM18" s="108"/>
      <c r="AN18" s="109"/>
      <c r="AO18" s="110"/>
      <c r="AP18" s="111"/>
    </row>
    <row r="19" spans="1:42" ht="15.75" x14ac:dyDescent="0.25">
      <c r="A19" s="105">
        <v>43830</v>
      </c>
      <c r="B19" s="114" t="s">
        <v>142</v>
      </c>
      <c r="C19" s="107">
        <v>507</v>
      </c>
      <c r="D19" s="107">
        <v>13</v>
      </c>
      <c r="E19" s="108"/>
      <c r="F19" s="109"/>
      <c r="G19" s="108"/>
      <c r="H19" s="109"/>
      <c r="I19" s="108"/>
      <c r="J19" s="109"/>
      <c r="K19" s="108">
        <v>150</v>
      </c>
      <c r="L19" s="109"/>
      <c r="M19" s="165"/>
      <c r="N19" s="109"/>
      <c r="O19" s="107">
        <f t="shared" si="0"/>
        <v>13</v>
      </c>
      <c r="P19" s="108"/>
      <c r="Q19" s="109"/>
      <c r="R19" s="108"/>
      <c r="S19" s="109"/>
      <c r="T19" s="108"/>
      <c r="U19" s="109"/>
      <c r="V19" s="108"/>
      <c r="W19" s="109"/>
      <c r="X19" s="108"/>
      <c r="Y19" s="109"/>
      <c r="Z19" s="108"/>
      <c r="AA19" s="109"/>
      <c r="AB19" s="108"/>
      <c r="AC19" s="109"/>
      <c r="AD19" s="107">
        <v>14</v>
      </c>
      <c r="AE19" s="108"/>
      <c r="AF19" s="109"/>
      <c r="AG19" s="108"/>
      <c r="AH19" s="109"/>
      <c r="AI19" s="108"/>
      <c r="AJ19" s="109"/>
      <c r="AK19" s="108"/>
      <c r="AL19" s="109"/>
      <c r="AM19" s="108"/>
      <c r="AN19" s="109">
        <v>150</v>
      </c>
      <c r="AO19" s="110"/>
      <c r="AP19" s="111"/>
    </row>
    <row r="20" spans="1:42" ht="15.75" x14ac:dyDescent="0.25">
      <c r="A20" s="105">
        <v>43830</v>
      </c>
      <c r="B20" s="114" t="s">
        <v>28</v>
      </c>
      <c r="C20" s="107">
        <v>508</v>
      </c>
      <c r="D20" s="107">
        <v>14</v>
      </c>
      <c r="E20" s="108"/>
      <c r="F20" s="109"/>
      <c r="G20" s="108"/>
      <c r="H20" s="109"/>
      <c r="I20" s="108"/>
      <c r="J20" s="109"/>
      <c r="K20" s="108"/>
      <c r="L20" s="109">
        <v>40</v>
      </c>
      <c r="M20" s="165"/>
      <c r="N20" s="109"/>
      <c r="O20" s="107">
        <f t="shared" si="0"/>
        <v>14</v>
      </c>
      <c r="P20" s="108"/>
      <c r="Q20" s="109"/>
      <c r="R20" s="108"/>
      <c r="S20" s="109"/>
      <c r="T20" s="108"/>
      <c r="U20" s="109"/>
      <c r="V20" s="108"/>
      <c r="W20" s="109"/>
      <c r="X20" s="108"/>
      <c r="Y20" s="109"/>
      <c r="Z20" s="108"/>
      <c r="AA20" s="109"/>
      <c r="AB20" s="108"/>
      <c r="AC20" s="109"/>
      <c r="AD20" s="107">
        <v>15</v>
      </c>
      <c r="AE20" s="108"/>
      <c r="AF20" s="109"/>
      <c r="AG20" s="108"/>
      <c r="AH20" s="109"/>
      <c r="AI20" s="108"/>
      <c r="AJ20" s="109"/>
      <c r="AK20" s="108">
        <v>40</v>
      </c>
      <c r="AL20" s="109"/>
      <c r="AM20" s="108"/>
      <c r="AN20" s="109"/>
      <c r="AO20" s="110"/>
      <c r="AP20" s="111"/>
    </row>
    <row r="21" spans="1:42" ht="15.75" x14ac:dyDescent="0.25">
      <c r="A21" s="105">
        <v>43830</v>
      </c>
      <c r="B21" s="114" t="s">
        <v>21</v>
      </c>
      <c r="C21" s="107">
        <v>509</v>
      </c>
      <c r="D21" s="107">
        <v>15</v>
      </c>
      <c r="E21" s="108"/>
      <c r="F21" s="109"/>
      <c r="G21" s="108"/>
      <c r="H21" s="109"/>
      <c r="I21" s="108"/>
      <c r="J21" s="109"/>
      <c r="K21" s="108"/>
      <c r="L21" s="109">
        <v>25000</v>
      </c>
      <c r="M21" s="165"/>
      <c r="N21" s="109"/>
      <c r="O21" s="107">
        <f t="shared" si="0"/>
        <v>15</v>
      </c>
      <c r="P21" s="108"/>
      <c r="Q21" s="109"/>
      <c r="R21" s="108">
        <v>25000</v>
      </c>
      <c r="S21" s="109"/>
      <c r="T21" s="108"/>
      <c r="U21" s="109"/>
      <c r="V21" s="108"/>
      <c r="W21" s="109"/>
      <c r="X21" s="108"/>
      <c r="Y21" s="109"/>
      <c r="Z21" s="108"/>
      <c r="AA21" s="109"/>
      <c r="AB21" s="108"/>
      <c r="AC21" s="109"/>
      <c r="AD21" s="107">
        <v>16</v>
      </c>
      <c r="AE21" s="108"/>
      <c r="AF21" s="109"/>
      <c r="AG21" s="108"/>
      <c r="AH21" s="109"/>
      <c r="AI21" s="108"/>
      <c r="AJ21" s="109"/>
      <c r="AK21" s="108"/>
      <c r="AL21" s="109"/>
      <c r="AM21" s="108"/>
      <c r="AN21" s="109"/>
      <c r="AO21" s="110"/>
      <c r="AP21" s="111"/>
    </row>
    <row r="22" spans="1:42" s="122" customFormat="1" ht="20.25" x14ac:dyDescent="0.3">
      <c r="A22" s="115"/>
      <c r="B22" s="116" t="s">
        <v>14</v>
      </c>
      <c r="C22" s="116"/>
      <c r="D22" s="117">
        <v>16</v>
      </c>
      <c r="E22" s="118">
        <f t="shared" ref="E22:N22" si="1">SUM(E7:E21)</f>
        <v>180000</v>
      </c>
      <c r="F22" s="119">
        <f t="shared" si="1"/>
        <v>0</v>
      </c>
      <c r="G22" s="118">
        <f t="shared" si="1"/>
        <v>56400</v>
      </c>
      <c r="H22" s="119">
        <f t="shared" si="1"/>
        <v>0</v>
      </c>
      <c r="I22" s="118">
        <f t="shared" si="1"/>
        <v>400</v>
      </c>
      <c r="J22" s="119">
        <f t="shared" si="1"/>
        <v>0</v>
      </c>
      <c r="K22" s="118">
        <f t="shared" si="1"/>
        <v>139215</v>
      </c>
      <c r="L22" s="119">
        <f t="shared" si="1"/>
        <v>43545</v>
      </c>
      <c r="M22" s="166">
        <f t="shared" si="1"/>
        <v>5865</v>
      </c>
      <c r="N22" s="119">
        <f t="shared" si="1"/>
        <v>5865</v>
      </c>
      <c r="O22" s="117">
        <v>16</v>
      </c>
      <c r="P22" s="118">
        <f t="shared" ref="P22:AC22" si="2">SUM(P7:P21)</f>
        <v>0</v>
      </c>
      <c r="Q22" s="119">
        <f t="shared" si="2"/>
        <v>218000</v>
      </c>
      <c r="R22" s="118">
        <f t="shared" si="2"/>
        <v>415500</v>
      </c>
      <c r="S22" s="119">
        <f t="shared" si="2"/>
        <v>0</v>
      </c>
      <c r="T22" s="118">
        <f t="shared" si="2"/>
        <v>2000</v>
      </c>
      <c r="U22" s="119">
        <f t="shared" si="2"/>
        <v>120000</v>
      </c>
      <c r="V22" s="118">
        <f t="shared" si="2"/>
        <v>0</v>
      </c>
      <c r="W22" s="119">
        <f t="shared" si="2"/>
        <v>616500</v>
      </c>
      <c r="X22" s="118">
        <f t="shared" si="2"/>
        <v>5400</v>
      </c>
      <c r="Y22" s="119">
        <f t="shared" si="2"/>
        <v>0</v>
      </c>
      <c r="Z22" s="118">
        <f t="shared" si="2"/>
        <v>2300</v>
      </c>
      <c r="AA22" s="119">
        <f t="shared" si="2"/>
        <v>0</v>
      </c>
      <c r="AB22" s="118">
        <f t="shared" si="2"/>
        <v>6420</v>
      </c>
      <c r="AC22" s="119">
        <f t="shared" si="2"/>
        <v>0</v>
      </c>
      <c r="AD22" s="117">
        <v>17</v>
      </c>
      <c r="AE22" s="118">
        <f t="shared" ref="AE22:AP22" si="3">SUM(AE7:AE21)</f>
        <v>63970</v>
      </c>
      <c r="AF22" s="119">
        <f t="shared" si="3"/>
        <v>0</v>
      </c>
      <c r="AG22" s="118">
        <f t="shared" si="3"/>
        <v>91835</v>
      </c>
      <c r="AH22" s="119">
        <f t="shared" si="3"/>
        <v>0</v>
      </c>
      <c r="AI22" s="118">
        <f t="shared" si="3"/>
        <v>18950</v>
      </c>
      <c r="AJ22" s="119">
        <f t="shared" si="3"/>
        <v>0</v>
      </c>
      <c r="AK22" s="118">
        <f t="shared" si="3"/>
        <v>8955</v>
      </c>
      <c r="AL22" s="119">
        <f t="shared" si="3"/>
        <v>0</v>
      </c>
      <c r="AM22" s="118">
        <f t="shared" si="3"/>
        <v>0</v>
      </c>
      <c r="AN22" s="119">
        <f t="shared" si="3"/>
        <v>150</v>
      </c>
      <c r="AO22" s="120">
        <f t="shared" si="3"/>
        <v>6850</v>
      </c>
      <c r="AP22" s="121">
        <f t="shared" si="3"/>
        <v>0</v>
      </c>
    </row>
    <row r="24" spans="1:42" s="54" customFormat="1" ht="15.75" x14ac:dyDescent="0.25"/>
    <row r="25" spans="1:42" s="54" customFormat="1" ht="15.75" x14ac:dyDescent="0.25"/>
    <row r="26" spans="1:42" s="54" customFormat="1" ht="15.75" x14ac:dyDescent="0.25">
      <c r="Z26" s="123"/>
    </row>
    <row r="27" spans="1:42" s="54" customFormat="1" ht="15.75" x14ac:dyDescent="0.25">
      <c r="Z27" s="124"/>
    </row>
    <row r="28" spans="1:42" s="54" customFormat="1" ht="15.75" x14ac:dyDescent="0.25">
      <c r="Z28" s="125"/>
    </row>
    <row r="29" spans="1:42" s="54" customFormat="1" ht="15.75" x14ac:dyDescent="0.25">
      <c r="Z29" s="125"/>
    </row>
    <row r="30" spans="1:42" s="54" customFormat="1" ht="15.75" x14ac:dyDescent="0.25">
      <c r="Z30" s="125"/>
    </row>
    <row r="31" spans="1:42" s="54" customFormat="1" ht="15.75" x14ac:dyDescent="0.25">
      <c r="Z31" s="125"/>
    </row>
    <row r="32" spans="1:42" s="54" customFormat="1" ht="15.75" x14ac:dyDescent="0.25">
      <c r="A32" s="54" t="s">
        <v>77</v>
      </c>
    </row>
    <row r="33" spans="1:15" s="54" customFormat="1" ht="15.75" x14ac:dyDescent="0.25">
      <c r="A33" s="55" t="s">
        <v>143</v>
      </c>
      <c r="B33" s="56" t="s">
        <v>144</v>
      </c>
      <c r="C33" s="198" t="s">
        <v>145</v>
      </c>
      <c r="D33" s="199"/>
      <c r="E33" s="200" t="s">
        <v>146</v>
      </c>
      <c r="F33" s="200"/>
      <c r="G33" s="200" t="s">
        <v>147</v>
      </c>
      <c r="H33" s="200"/>
      <c r="I33" s="201" t="s">
        <v>148</v>
      </c>
      <c r="J33" s="201"/>
      <c r="K33" s="201" t="s">
        <v>149</v>
      </c>
      <c r="L33" s="201"/>
      <c r="M33" s="162"/>
      <c r="N33" s="162"/>
      <c r="O33" s="162"/>
    </row>
    <row r="34" spans="1:15" s="54" customFormat="1" ht="15.75" x14ac:dyDescent="0.25">
      <c r="A34" s="64"/>
      <c r="B34" s="65"/>
      <c r="C34" s="191" t="s">
        <v>9</v>
      </c>
      <c r="D34" s="190"/>
      <c r="E34" s="67" t="s">
        <v>11</v>
      </c>
      <c r="F34" s="67" t="s">
        <v>12</v>
      </c>
      <c r="G34" s="67" t="s">
        <v>11</v>
      </c>
      <c r="H34" s="67" t="s">
        <v>12</v>
      </c>
      <c r="I34" s="67" t="s">
        <v>11</v>
      </c>
      <c r="J34" s="67" t="s">
        <v>12</v>
      </c>
      <c r="K34" s="67" t="s">
        <v>11</v>
      </c>
      <c r="L34" s="67" t="s">
        <v>12</v>
      </c>
      <c r="M34" s="163"/>
      <c r="N34" s="163"/>
      <c r="O34" s="163"/>
    </row>
    <row r="35" spans="1:15" s="54" customFormat="1" ht="15.75" x14ac:dyDescent="0.25">
      <c r="A35" s="126">
        <v>1230</v>
      </c>
      <c r="B35" s="127" t="s">
        <v>124</v>
      </c>
      <c r="C35" s="128"/>
      <c r="D35" s="129"/>
      <c r="E35" s="72">
        <f>E22-F22</f>
        <v>180000</v>
      </c>
      <c r="F35" s="73"/>
      <c r="G35" s="72"/>
      <c r="H35" s="73"/>
      <c r="I35" s="72"/>
      <c r="J35" s="73"/>
      <c r="K35" s="72">
        <f>E35</f>
        <v>180000</v>
      </c>
      <c r="L35" s="73"/>
      <c r="M35" s="167"/>
      <c r="N35" s="167"/>
      <c r="O35" s="167"/>
    </row>
    <row r="36" spans="1:15" s="54" customFormat="1" ht="15.75" x14ac:dyDescent="0.25">
      <c r="A36" s="130">
        <v>1250</v>
      </c>
      <c r="B36" s="131" t="s">
        <v>150</v>
      </c>
      <c r="C36" s="132"/>
      <c r="D36" s="133"/>
      <c r="E36" s="108">
        <f>G22-H22</f>
        <v>56400</v>
      </c>
      <c r="F36" s="109"/>
      <c r="G36" s="108"/>
      <c r="H36" s="109"/>
      <c r="I36" s="108"/>
      <c r="J36" s="109"/>
      <c r="K36" s="108">
        <f>E36</f>
        <v>56400</v>
      </c>
      <c r="L36" s="109"/>
      <c r="M36" s="167"/>
      <c r="N36" s="167"/>
      <c r="O36" s="167"/>
    </row>
    <row r="37" spans="1:15" s="54" customFormat="1" ht="15.75" x14ac:dyDescent="0.25">
      <c r="A37" s="130">
        <v>1900</v>
      </c>
      <c r="B37" s="131" t="s">
        <v>4</v>
      </c>
      <c r="C37" s="132"/>
      <c r="D37" s="133"/>
      <c r="E37" s="108">
        <f>I22-J22</f>
        <v>400</v>
      </c>
      <c r="F37" s="109"/>
      <c r="G37" s="108"/>
      <c r="H37" s="109"/>
      <c r="I37" s="108"/>
      <c r="J37" s="109"/>
      <c r="K37" s="108">
        <f t="shared" ref="K37:K38" si="4">E37</f>
        <v>400</v>
      </c>
      <c r="L37" s="109"/>
      <c r="M37" s="167"/>
      <c r="N37" s="167"/>
      <c r="O37" s="167"/>
    </row>
    <row r="38" spans="1:15" s="54" customFormat="1" ht="15.75" x14ac:dyDescent="0.25">
      <c r="A38" s="130">
        <v>1920</v>
      </c>
      <c r="B38" s="131" t="s">
        <v>1</v>
      </c>
      <c r="C38" s="132"/>
      <c r="D38" s="133"/>
      <c r="E38" s="108">
        <f>K22-L22</f>
        <v>95670</v>
      </c>
      <c r="F38" s="109"/>
      <c r="G38" s="108"/>
      <c r="H38" s="109"/>
      <c r="I38" s="108"/>
      <c r="J38" s="109"/>
      <c r="K38" s="108">
        <f t="shared" si="4"/>
        <v>95670</v>
      </c>
      <c r="L38" s="109"/>
      <c r="M38" s="167"/>
      <c r="N38" s="167"/>
      <c r="O38" s="167"/>
    </row>
    <row r="39" spans="1:15" s="54" customFormat="1" ht="15.75" x14ac:dyDescent="0.25">
      <c r="A39" s="130">
        <v>2050</v>
      </c>
      <c r="B39" s="131" t="s">
        <v>2</v>
      </c>
      <c r="C39" s="192" t="s">
        <v>151</v>
      </c>
      <c r="D39" s="193"/>
      <c r="E39" s="108"/>
      <c r="F39" s="109">
        <f>Q22-P22</f>
        <v>218000</v>
      </c>
      <c r="G39" s="108">
        <f>H40</f>
        <v>415500</v>
      </c>
      <c r="H39" s="109">
        <f>G52</f>
        <v>411970</v>
      </c>
      <c r="I39" s="108"/>
      <c r="J39" s="109"/>
      <c r="K39" s="108"/>
      <c r="L39" s="109">
        <f>F39-G39+H39</f>
        <v>214470</v>
      </c>
      <c r="M39" s="167"/>
      <c r="N39" s="167"/>
      <c r="O39" s="167"/>
    </row>
    <row r="40" spans="1:15" s="54" customFormat="1" ht="15.75" x14ac:dyDescent="0.25">
      <c r="A40" s="130">
        <v>2060</v>
      </c>
      <c r="B40" s="131" t="s">
        <v>15</v>
      </c>
      <c r="C40" s="192">
        <v>509</v>
      </c>
      <c r="D40" s="193"/>
      <c r="E40" s="108">
        <f>R22-S22</f>
        <v>415500</v>
      </c>
      <c r="F40" s="109"/>
      <c r="G40" s="108"/>
      <c r="H40" s="109">
        <f>E40</f>
        <v>415500</v>
      </c>
      <c r="I40" s="108"/>
      <c r="J40" s="109"/>
      <c r="K40" s="108"/>
      <c r="L40" s="109"/>
      <c r="M40" s="167"/>
      <c r="N40" s="167"/>
      <c r="O40" s="167"/>
    </row>
    <row r="41" spans="1:15" s="54" customFormat="1" ht="15.75" x14ac:dyDescent="0.25">
      <c r="A41" s="130">
        <v>2240</v>
      </c>
      <c r="B41" s="131" t="s">
        <v>126</v>
      </c>
      <c r="C41" s="132"/>
      <c r="D41" s="133"/>
      <c r="E41" s="108"/>
      <c r="F41" s="109">
        <f>U22-T22</f>
        <v>118000</v>
      </c>
      <c r="G41" s="108"/>
      <c r="H41" s="109"/>
      <c r="I41" s="108"/>
      <c r="J41" s="109"/>
      <c r="K41" s="108"/>
      <c r="L41" s="109">
        <f>F41</f>
        <v>118000</v>
      </c>
      <c r="M41" s="167"/>
      <c r="N41" s="167"/>
      <c r="O41" s="167"/>
    </row>
    <row r="42" spans="1:15" s="54" customFormat="1" ht="15.75" x14ac:dyDescent="0.25">
      <c r="A42" s="130">
        <v>3100</v>
      </c>
      <c r="B42" s="131" t="s">
        <v>127</v>
      </c>
      <c r="C42" s="132"/>
      <c r="D42" s="133"/>
      <c r="E42" s="108"/>
      <c r="F42" s="109">
        <f>W22-V22</f>
        <v>616500</v>
      </c>
      <c r="G42" s="108"/>
      <c r="H42" s="109"/>
      <c r="I42" s="108"/>
      <c r="J42" s="109">
        <f>F42</f>
        <v>616500</v>
      </c>
      <c r="K42" s="108"/>
      <c r="L42" s="109"/>
      <c r="M42" s="167"/>
      <c r="N42" s="167"/>
      <c r="O42" s="167"/>
    </row>
    <row r="43" spans="1:15" s="54" customFormat="1" ht="15.75" x14ac:dyDescent="0.25">
      <c r="A43" s="130">
        <v>6550</v>
      </c>
      <c r="B43" s="131" t="s">
        <v>128</v>
      </c>
      <c r="C43" s="132"/>
      <c r="D43" s="133"/>
      <c r="E43" s="108">
        <f>X22-Y22</f>
        <v>5400</v>
      </c>
      <c r="F43" s="109"/>
      <c r="G43" s="108"/>
      <c r="H43" s="109"/>
      <c r="I43" s="108">
        <f>E43</f>
        <v>5400</v>
      </c>
      <c r="J43" s="109"/>
      <c r="K43" s="108"/>
      <c r="L43" s="109"/>
      <c r="M43" s="167"/>
      <c r="N43" s="167"/>
      <c r="O43" s="167"/>
    </row>
    <row r="44" spans="1:15" s="54" customFormat="1" ht="15.75" x14ac:dyDescent="0.25">
      <c r="A44" s="130">
        <v>6800</v>
      </c>
      <c r="B44" s="131" t="s">
        <v>80</v>
      </c>
      <c r="C44" s="132"/>
      <c r="D44" s="133"/>
      <c r="E44" s="108">
        <f>Z22-AA22</f>
        <v>2300</v>
      </c>
      <c r="F44" s="109"/>
      <c r="G44" s="108"/>
      <c r="H44" s="109"/>
      <c r="I44" s="108">
        <f t="shared" ref="I44:I49" si="5">E44</f>
        <v>2300</v>
      </c>
      <c r="J44" s="109"/>
      <c r="K44" s="108"/>
      <c r="L44" s="109"/>
      <c r="M44" s="167"/>
      <c r="N44" s="167"/>
      <c r="O44" s="167"/>
    </row>
    <row r="45" spans="1:15" s="54" customFormat="1" ht="15.75" x14ac:dyDescent="0.25">
      <c r="A45" s="130">
        <v>6900</v>
      </c>
      <c r="B45" s="131" t="s">
        <v>81</v>
      </c>
      <c r="C45" s="132"/>
      <c r="D45" s="133"/>
      <c r="E45" s="108">
        <f>AB22-AC22</f>
        <v>6420</v>
      </c>
      <c r="F45" s="109"/>
      <c r="G45" s="108"/>
      <c r="H45" s="109"/>
      <c r="I45" s="108">
        <f t="shared" si="5"/>
        <v>6420</v>
      </c>
      <c r="J45" s="109"/>
      <c r="K45" s="108"/>
      <c r="L45" s="109"/>
      <c r="M45" s="167"/>
      <c r="N45" s="167"/>
      <c r="O45" s="167"/>
    </row>
    <row r="46" spans="1:15" s="54" customFormat="1" ht="15.75" x14ac:dyDescent="0.25">
      <c r="A46" s="130">
        <v>7090</v>
      </c>
      <c r="B46" s="131" t="s">
        <v>129</v>
      </c>
      <c r="C46" s="132"/>
      <c r="D46" s="133"/>
      <c r="E46" s="108">
        <f>AE22-AF22</f>
        <v>63970</v>
      </c>
      <c r="F46" s="109"/>
      <c r="G46" s="108"/>
      <c r="H46" s="109"/>
      <c r="I46" s="108">
        <f t="shared" si="5"/>
        <v>63970</v>
      </c>
      <c r="J46" s="109"/>
      <c r="K46" s="108"/>
      <c r="L46" s="109"/>
      <c r="M46" s="167"/>
      <c r="N46" s="167"/>
      <c r="O46" s="167"/>
    </row>
    <row r="47" spans="1:15" s="54" customFormat="1" ht="15.75" x14ac:dyDescent="0.25">
      <c r="A47" s="130">
        <v>7140</v>
      </c>
      <c r="B47" s="131" t="s">
        <v>130</v>
      </c>
      <c r="C47" s="132"/>
      <c r="D47" s="133"/>
      <c r="E47" s="108">
        <f>AG22-AH22</f>
        <v>91835</v>
      </c>
      <c r="F47" s="109"/>
      <c r="G47" s="108"/>
      <c r="H47" s="109"/>
      <c r="I47" s="108">
        <f t="shared" si="5"/>
        <v>91835</v>
      </c>
      <c r="J47" s="109"/>
      <c r="K47" s="108"/>
      <c r="L47" s="109"/>
      <c r="M47" s="167"/>
      <c r="N47" s="167"/>
      <c r="O47" s="167"/>
    </row>
    <row r="48" spans="1:15" s="54" customFormat="1" ht="15.75" x14ac:dyDescent="0.25">
      <c r="A48" s="130">
        <v>7300</v>
      </c>
      <c r="B48" s="131" t="s">
        <v>131</v>
      </c>
      <c r="C48" s="132"/>
      <c r="D48" s="133"/>
      <c r="E48" s="108">
        <f>AI22-AJ22</f>
        <v>18950</v>
      </c>
      <c r="F48" s="109"/>
      <c r="G48" s="108"/>
      <c r="H48" s="109"/>
      <c r="I48" s="108">
        <f t="shared" si="5"/>
        <v>18950</v>
      </c>
      <c r="J48" s="109"/>
      <c r="K48" s="108"/>
      <c r="L48" s="109"/>
      <c r="M48" s="167"/>
      <c r="N48" s="167"/>
      <c r="O48" s="167"/>
    </row>
    <row r="49" spans="1:19" ht="15.75" x14ac:dyDescent="0.25">
      <c r="A49" s="130">
        <v>7790</v>
      </c>
      <c r="B49" s="134" t="s">
        <v>152</v>
      </c>
      <c r="C49" s="132"/>
      <c r="D49" s="133"/>
      <c r="E49" s="108">
        <f>AK22-AL22</f>
        <v>8955</v>
      </c>
      <c r="F49" s="109"/>
      <c r="G49" s="108"/>
      <c r="H49" s="109"/>
      <c r="I49" s="108">
        <f t="shared" si="5"/>
        <v>8955</v>
      </c>
      <c r="J49" s="109"/>
      <c r="K49" s="108"/>
      <c r="L49" s="109"/>
      <c r="M49" s="167"/>
      <c r="N49" s="167"/>
      <c r="O49" s="167"/>
    </row>
    <row r="50" spans="1:19" ht="15.75" x14ac:dyDescent="0.25">
      <c r="A50" s="130">
        <v>8050</v>
      </c>
      <c r="B50" s="134" t="s">
        <v>132</v>
      </c>
      <c r="C50" s="135"/>
      <c r="D50" s="136"/>
      <c r="E50" s="108"/>
      <c r="F50" s="109">
        <f>AN22-AM22</f>
        <v>150</v>
      </c>
      <c r="G50" s="108"/>
      <c r="H50" s="109"/>
      <c r="I50" s="108"/>
      <c r="J50" s="109">
        <f>F50</f>
        <v>150</v>
      </c>
      <c r="K50" s="108"/>
      <c r="L50" s="109"/>
      <c r="M50" s="167"/>
      <c r="N50" s="167"/>
      <c r="O50" s="167"/>
    </row>
    <row r="51" spans="1:19" ht="15.75" x14ac:dyDescent="0.25">
      <c r="A51" s="130">
        <v>8150</v>
      </c>
      <c r="B51" s="134" t="s">
        <v>18</v>
      </c>
      <c r="C51" s="135"/>
      <c r="D51" s="136"/>
      <c r="E51" s="108">
        <f>AO22-AP22</f>
        <v>6850</v>
      </c>
      <c r="F51" s="109"/>
      <c r="G51" s="108"/>
      <c r="H51" s="109"/>
      <c r="I51" s="108">
        <f>E51</f>
        <v>6850</v>
      </c>
      <c r="J51" s="109"/>
      <c r="K51" s="108"/>
      <c r="L51" s="109"/>
      <c r="M51" s="167"/>
      <c r="N51" s="167"/>
      <c r="O51" s="167"/>
    </row>
    <row r="52" spans="1:19" ht="15.75" x14ac:dyDescent="0.25">
      <c r="A52" s="137">
        <v>8800</v>
      </c>
      <c r="B52" s="138" t="s">
        <v>148</v>
      </c>
      <c r="C52" s="194">
        <v>510</v>
      </c>
      <c r="D52" s="195"/>
      <c r="E52" s="78"/>
      <c r="F52" s="79"/>
      <c r="G52" s="78">
        <f>J42+J50-I43-I44-I45-I46-I47-I48-I49-I51</f>
        <v>411970</v>
      </c>
      <c r="H52" s="79"/>
      <c r="I52" s="78"/>
      <c r="J52" s="79"/>
      <c r="K52" s="78"/>
      <c r="L52" s="79"/>
      <c r="M52" s="167"/>
      <c r="N52" s="167"/>
      <c r="O52" s="167"/>
    </row>
    <row r="53" spans="1:19" s="122" customFormat="1" ht="20.25" x14ac:dyDescent="0.3">
      <c r="A53" s="139"/>
      <c r="B53" s="140"/>
      <c r="C53" s="141"/>
      <c r="D53" s="142"/>
      <c r="E53" s="118">
        <f t="shared" ref="E53:L53" si="6">SUM(E35:E52)</f>
        <v>952650</v>
      </c>
      <c r="F53" s="119">
        <f t="shared" si="6"/>
        <v>952650</v>
      </c>
      <c r="G53" s="118">
        <f t="shared" si="6"/>
        <v>827470</v>
      </c>
      <c r="H53" s="119">
        <f t="shared" si="6"/>
        <v>827470</v>
      </c>
      <c r="I53" s="118">
        <f t="shared" si="6"/>
        <v>204680</v>
      </c>
      <c r="J53" s="119">
        <f t="shared" si="6"/>
        <v>616650</v>
      </c>
      <c r="K53" s="118">
        <f t="shared" si="6"/>
        <v>332470</v>
      </c>
      <c r="L53" s="119">
        <f t="shared" si="6"/>
        <v>332470</v>
      </c>
      <c r="M53" s="167"/>
      <c r="N53" s="167"/>
      <c r="O53" s="167"/>
      <c r="P53" s="93"/>
      <c r="Q53" s="93"/>
      <c r="R53" s="93"/>
      <c r="S53" s="93"/>
    </row>
    <row r="54" spans="1:19" x14ac:dyDescent="0.2">
      <c r="M54" s="168"/>
      <c r="N54" s="168"/>
      <c r="O54" s="168"/>
    </row>
    <row r="63" spans="1:19" ht="15.75" x14ac:dyDescent="0.25">
      <c r="A63" s="54"/>
      <c r="B63" s="143" t="s">
        <v>153</v>
      </c>
      <c r="C63" s="54"/>
      <c r="D63" s="54"/>
      <c r="E63" s="54"/>
      <c r="F63" s="54"/>
      <c r="G63" s="144" t="s">
        <v>154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5.75" x14ac:dyDescent="0.25">
      <c r="A64" s="54"/>
      <c r="B64" s="145" t="s">
        <v>127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5.75" x14ac:dyDescent="0.25">
      <c r="A65" s="54"/>
      <c r="B65" s="146" t="str">
        <f>B42</f>
        <v>Inntekter</v>
      </c>
      <c r="C65" s="54"/>
      <c r="D65" s="54"/>
      <c r="E65" s="147">
        <f>J42</f>
        <v>616500</v>
      </c>
      <c r="F65" s="54"/>
      <c r="G65" s="148" t="s">
        <v>155</v>
      </c>
      <c r="H65" s="54"/>
      <c r="I65" s="54"/>
      <c r="J65" s="12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5.75" x14ac:dyDescent="0.25">
      <c r="A66" s="54"/>
      <c r="B66" s="146" t="s">
        <v>132</v>
      </c>
      <c r="C66" s="54"/>
      <c r="D66" s="54"/>
      <c r="E66" s="125">
        <f>J50</f>
        <v>150</v>
      </c>
      <c r="F66" s="54"/>
      <c r="G66" s="54" t="str">
        <f>B35</f>
        <v>Varebil</v>
      </c>
      <c r="H66" s="54"/>
      <c r="I66" s="54"/>
      <c r="J66" s="125">
        <f>K35</f>
        <v>180000</v>
      </c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5.75" x14ac:dyDescent="0.25">
      <c r="A67" s="54"/>
      <c r="B67" s="149" t="s">
        <v>156</v>
      </c>
      <c r="C67" s="54"/>
      <c r="D67" s="54"/>
      <c r="E67" s="150">
        <f>SUM(E65:E66)</f>
        <v>616650</v>
      </c>
      <c r="F67" s="54"/>
      <c r="G67" s="54" t="str">
        <f>B36</f>
        <v xml:space="preserve">Inventar </v>
      </c>
      <c r="H67" s="54"/>
      <c r="I67" s="54"/>
      <c r="J67" s="151">
        <f>K36</f>
        <v>56400</v>
      </c>
      <c r="K67" s="54"/>
      <c r="L67" s="54"/>
      <c r="M67" s="54"/>
      <c r="N67" s="54"/>
      <c r="O67" s="54"/>
      <c r="P67" s="54"/>
      <c r="Q67" s="54"/>
      <c r="R67" s="54"/>
      <c r="S67" s="54"/>
    </row>
    <row r="68" spans="1:19" s="54" customFormat="1" ht="15.75" x14ac:dyDescent="0.25">
      <c r="B68" s="149"/>
      <c r="E68" s="125"/>
      <c r="G68" s="54" t="s">
        <v>4</v>
      </c>
      <c r="J68" s="151">
        <f>K37</f>
        <v>400</v>
      </c>
    </row>
    <row r="69" spans="1:19" ht="15.75" x14ac:dyDescent="0.25">
      <c r="A69" s="54"/>
      <c r="B69" s="145" t="s">
        <v>157</v>
      </c>
      <c r="C69" s="54"/>
      <c r="D69" s="54"/>
      <c r="E69" s="125"/>
      <c r="F69" s="54"/>
      <c r="G69" s="54" t="s">
        <v>1</v>
      </c>
      <c r="H69" s="54"/>
      <c r="I69" s="54"/>
      <c r="J69" s="125">
        <f>K38</f>
        <v>95670</v>
      </c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5.75" x14ac:dyDescent="0.25">
      <c r="A70" s="54"/>
      <c r="B70" s="149" t="s">
        <v>128</v>
      </c>
      <c r="C70" s="54"/>
      <c r="D70" s="54"/>
      <c r="E70" s="125">
        <f t="shared" ref="E70:E76" si="7">I43</f>
        <v>5400</v>
      </c>
      <c r="F70" s="54"/>
      <c r="G70" s="54" t="s">
        <v>158</v>
      </c>
      <c r="H70" s="54"/>
      <c r="I70" s="54"/>
      <c r="J70" s="150">
        <f>SUM(J66:J69)</f>
        <v>332470</v>
      </c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5.75" x14ac:dyDescent="0.25">
      <c r="A71" s="54"/>
      <c r="B71" s="149" t="str">
        <f t="shared" ref="B71:B76" si="8">B44</f>
        <v>Kontorrekvisita</v>
      </c>
      <c r="C71" s="54"/>
      <c r="D71" s="54"/>
      <c r="E71" s="151">
        <f t="shared" si="7"/>
        <v>2300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5.75" x14ac:dyDescent="0.25">
      <c r="A72" s="54"/>
      <c r="B72" s="149" t="str">
        <f t="shared" si="8"/>
        <v>Telefon og porto</v>
      </c>
      <c r="C72" s="54"/>
      <c r="D72" s="54"/>
      <c r="E72" s="151">
        <f t="shared" si="7"/>
        <v>6420</v>
      </c>
      <c r="F72" s="54"/>
      <c r="G72" s="148" t="s">
        <v>159</v>
      </c>
      <c r="H72" s="124"/>
      <c r="I72" s="54"/>
      <c r="J72" s="12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5.75" x14ac:dyDescent="0.25">
      <c r="A73" s="54"/>
      <c r="B73" s="149" t="str">
        <f t="shared" si="8"/>
        <v>Varebilkostnader</v>
      </c>
      <c r="C73" s="54"/>
      <c r="D73" s="54"/>
      <c r="E73" s="151">
        <f t="shared" si="7"/>
        <v>63970</v>
      </c>
      <c r="F73" s="54"/>
      <c r="G73" s="54" t="s">
        <v>2</v>
      </c>
      <c r="H73" s="124"/>
      <c r="I73" s="54"/>
      <c r="J73" s="147">
        <f>L39</f>
        <v>214470</v>
      </c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5.75" x14ac:dyDescent="0.25">
      <c r="A74" s="54"/>
      <c r="B74" s="149" t="str">
        <f t="shared" si="8"/>
        <v>Reisekostnader</v>
      </c>
      <c r="C74" s="54"/>
      <c r="D74" s="54"/>
      <c r="E74" s="151">
        <f t="shared" si="7"/>
        <v>91835</v>
      </c>
      <c r="F74" s="54"/>
      <c r="G74" s="54" t="s">
        <v>126</v>
      </c>
      <c r="H74" s="54"/>
      <c r="I74" s="54"/>
      <c r="J74" s="125">
        <f>L41</f>
        <v>118000</v>
      </c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5.75" x14ac:dyDescent="0.25">
      <c r="A75" s="54"/>
      <c r="B75" s="149" t="str">
        <f t="shared" si="8"/>
        <v>Salgskostnader</v>
      </c>
      <c r="C75" s="54"/>
      <c r="D75" s="54"/>
      <c r="E75" s="151">
        <f t="shared" si="7"/>
        <v>18950</v>
      </c>
      <c r="F75" s="54"/>
      <c r="G75" s="54" t="s">
        <v>160</v>
      </c>
      <c r="H75" s="54"/>
      <c r="I75" s="54"/>
      <c r="J75" s="150">
        <f>SUM(J73:J74)</f>
        <v>332470</v>
      </c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5.75" x14ac:dyDescent="0.25">
      <c r="A76" s="54"/>
      <c r="B76" s="149" t="str">
        <f t="shared" si="8"/>
        <v>Andre driftskostn.</v>
      </c>
      <c r="C76" s="54"/>
      <c r="D76" s="54"/>
      <c r="E76" s="151">
        <f t="shared" si="7"/>
        <v>8955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ht="15.75" x14ac:dyDescent="0.25">
      <c r="A77" s="54"/>
      <c r="B77" s="149" t="str">
        <f>B51</f>
        <v>Rentekostnader</v>
      </c>
      <c r="C77" s="54"/>
      <c r="D77" s="54"/>
      <c r="E77" s="124">
        <f>I51</f>
        <v>6850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s="54" customFormat="1" ht="15.75" x14ac:dyDescent="0.25">
      <c r="B78" s="54" t="s">
        <v>161</v>
      </c>
      <c r="E78" s="150">
        <f>SUM(E70:E77)</f>
        <v>204680</v>
      </c>
    </row>
    <row r="79" spans="1:19" ht="15.75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5.75" x14ac:dyDescent="0.25">
      <c r="A80" s="54"/>
      <c r="B80" s="54" t="s">
        <v>162</v>
      </c>
      <c r="C80" s="54"/>
      <c r="D80" s="54"/>
      <c r="E80" s="152">
        <f>E67-E78</f>
        <v>411970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ht="15.75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ht="15.75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ht="15.75" x14ac:dyDescent="0.25">
      <c r="A83" s="54" t="s">
        <v>163</v>
      </c>
      <c r="B83" s="54" t="s">
        <v>164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ht="15.75" x14ac:dyDescent="0.25">
      <c r="A84" s="54"/>
      <c r="B84" s="54" t="s">
        <v>165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19" ht="15.75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19" ht="15.75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19" ht="15.75" x14ac:dyDescent="0.25">
      <c r="A87" s="54" t="s">
        <v>166</v>
      </c>
      <c r="B87" s="54" t="s">
        <v>193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19" ht="15.75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19" ht="15.75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19" ht="15.75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19" ht="15.75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19" ht="15.75" x14ac:dyDescent="0.25">
      <c r="A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19" ht="15.75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19" ht="15.75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1:19" ht="15.75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ht="15.75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</sheetData>
  <mergeCells count="48">
    <mergeCell ref="AE4:AF4"/>
    <mergeCell ref="E4:F4"/>
    <mergeCell ref="G4:H4"/>
    <mergeCell ref="I4:J4"/>
    <mergeCell ref="K4:L4"/>
    <mergeCell ref="P4:Q4"/>
    <mergeCell ref="R4:S4"/>
    <mergeCell ref="T4:U4"/>
    <mergeCell ref="V4:W4"/>
    <mergeCell ref="X4:Y4"/>
    <mergeCell ref="Z4:AA4"/>
    <mergeCell ref="AB4:AC4"/>
    <mergeCell ref="M4:N4"/>
    <mergeCell ref="AG4:AH4"/>
    <mergeCell ref="AI4:AJ4"/>
    <mergeCell ref="AK4:AL4"/>
    <mergeCell ref="AM4:AN4"/>
    <mergeCell ref="AO4:AP4"/>
    <mergeCell ref="AM5:AN5"/>
    <mergeCell ref="AO5:AP5"/>
    <mergeCell ref="C33:D33"/>
    <mergeCell ref="E33:F33"/>
    <mergeCell ref="G33:H33"/>
    <mergeCell ref="I33:J33"/>
    <mergeCell ref="K33:L33"/>
    <mergeCell ref="Z5:AA5"/>
    <mergeCell ref="AB5:AC5"/>
    <mergeCell ref="AE5:AF5"/>
    <mergeCell ref="AG5:AH5"/>
    <mergeCell ref="AD5:AD6"/>
    <mergeCell ref="AI5:AJ5"/>
    <mergeCell ref="P5:Q5"/>
    <mergeCell ref="R5:S5"/>
    <mergeCell ref="O5:O6"/>
    <mergeCell ref="C34:D34"/>
    <mergeCell ref="C39:D39"/>
    <mergeCell ref="C40:D40"/>
    <mergeCell ref="C52:D52"/>
    <mergeCell ref="AK5:AL5"/>
    <mergeCell ref="T5:U5"/>
    <mergeCell ref="V5:W5"/>
    <mergeCell ref="X5:Y5"/>
    <mergeCell ref="D5:D6"/>
    <mergeCell ref="E5:F5"/>
    <mergeCell ref="G5:H5"/>
    <mergeCell ref="I5:J5"/>
    <mergeCell ref="K5:L5"/>
    <mergeCell ref="M5:N5"/>
  </mergeCells>
  <pageMargins left="0.59055118110236227" right="0.19685039370078741" top="0.98425196850393704" bottom="0.98425196850393704" header="0.51181102362204722" footer="0.51181102362204722"/>
  <pageSetup paperSize="9" scale="96" pageOrder="overThenDown" orientation="landscape" horizontalDpi="300" verticalDpi="300" r:id="rId1"/>
  <headerFooter alignWithMargins="0">
    <oddHeader>&amp;COppgave 4.8</oddHeader>
    <oddFooter>&amp;CSide &amp;P av &amp;N</oddFooter>
  </headerFooter>
  <colBreaks count="2" manualBreakCount="2">
    <brk id="14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2</vt:i4>
      </vt:variant>
    </vt:vector>
  </HeadingPairs>
  <TitlesOfParts>
    <vt:vector size="8" baseType="lpstr">
      <vt:lpstr>Oppgave 4.1 til 4.3</vt:lpstr>
      <vt:lpstr>Oppgave 4.4</vt:lpstr>
      <vt:lpstr>Oppgave 4.5</vt:lpstr>
      <vt:lpstr>Oppgave 4.6</vt:lpstr>
      <vt:lpstr>Oppgave 4.7</vt:lpstr>
      <vt:lpstr>Oppgave 4.8</vt:lpstr>
      <vt:lpstr>'Oppgave 4.4'!Utskriftsområde</vt:lpstr>
      <vt:lpstr>'Oppgave 4.8'!Utskriftsområde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2021-08-20T08:34:06Z</dcterms:modified>
</cp:coreProperties>
</file>