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w\Google Drive\Bokprosjekt\0Ingeniørbok\Oppgavetekst\Løsninger\Oppdatert 2020\"/>
    </mc:Choice>
  </mc:AlternateContent>
  <xr:revisionPtr revIDLastSave="0" documentId="13_ncr:1_{21B0BA6E-C609-4893-95C3-DA0DDCDB94AE}" xr6:coauthVersionLast="45" xr6:coauthVersionMax="45" xr10:uidLastSave="{00000000-0000-0000-0000-000000000000}"/>
  <bookViews>
    <workbookView xWindow="-108" yWindow="-108" windowWidth="23256" windowHeight="14016" xr2:uid="{59769B1C-40EB-4EF4-BEB1-D41621AE686C}"/>
  </bookViews>
  <sheets>
    <sheet name="1" sheetId="17" r:id="rId1"/>
    <sheet name="2" sheetId="18" r:id="rId2"/>
    <sheet name="3" sheetId="19" r:id="rId3"/>
    <sheet name="4-5" sheetId="20" r:id="rId4"/>
    <sheet name="6" sheetId="2" r:id="rId5"/>
    <sheet name="7" sheetId="3" r:id="rId6"/>
    <sheet name="8" sheetId="5" r:id="rId7"/>
    <sheet name="9" sheetId="10" r:id="rId8"/>
    <sheet name="10" sheetId="11" r:id="rId9"/>
    <sheet name="11" sheetId="12" r:id="rId10"/>
    <sheet name="12" sheetId="13" r:id="rId11"/>
    <sheet name="13" sheetId="6" r:id="rId12"/>
    <sheet name="14" sheetId="7" r:id="rId13"/>
    <sheet name="15" sheetId="8" r:id="rId14"/>
    <sheet name="16" sheetId="9" r:id="rId15"/>
    <sheet name="17" sheetId="14" r:id="rId16"/>
    <sheet name="18" sheetId="15" r:id="rId17"/>
    <sheet name="19" sheetId="16"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3" l="1"/>
  <c r="F9" i="13"/>
  <c r="F11" i="13"/>
  <c r="F13" i="13"/>
  <c r="F15" i="13"/>
  <c r="F5" i="13"/>
  <c r="E7" i="13"/>
  <c r="E9" i="13" s="1"/>
  <c r="E11" i="13" s="1"/>
  <c r="E13" i="13" s="1"/>
  <c r="E15" i="13" s="1"/>
  <c r="E5" i="13"/>
  <c r="D6" i="13"/>
  <c r="D8" i="13"/>
  <c r="D10" i="13"/>
  <c r="D12" i="13"/>
  <c r="D14" i="13"/>
  <c r="D4" i="13"/>
  <c r="F5" i="12"/>
  <c r="D6" i="12"/>
  <c r="E6" i="12" s="1"/>
  <c r="D8" i="12"/>
  <c r="E8" i="12" s="1"/>
  <c r="D10" i="12"/>
  <c r="E10" i="12" s="1"/>
  <c r="D12" i="12"/>
  <c r="E12" i="12" s="1"/>
  <c r="D14" i="12"/>
  <c r="E14" i="12" s="1"/>
  <c r="D4" i="12"/>
  <c r="E4" i="12" s="1"/>
  <c r="F15" i="12"/>
  <c r="F13" i="12"/>
  <c r="F11" i="12"/>
  <c r="F9" i="12"/>
  <c r="F7" i="12"/>
  <c r="F10" i="10"/>
  <c r="E10" i="10"/>
  <c r="G15" i="10"/>
  <c r="F15" i="10"/>
  <c r="E15" i="10"/>
  <c r="H15" i="10" s="1"/>
  <c r="G14" i="10"/>
  <c r="F14" i="10"/>
  <c r="E14" i="10"/>
  <c r="H14" i="10" s="1"/>
  <c r="G13" i="10"/>
  <c r="F13" i="10"/>
  <c r="E13" i="10"/>
  <c r="H13" i="10" s="1"/>
  <c r="G12" i="10"/>
  <c r="F12" i="10"/>
  <c r="E12" i="10"/>
  <c r="H12" i="10" s="1"/>
  <c r="G11" i="10"/>
  <c r="F11" i="10"/>
  <c r="E11" i="10"/>
  <c r="H11" i="10" s="1"/>
  <c r="G10" i="10"/>
  <c r="H10" i="10"/>
  <c r="E9" i="10"/>
  <c r="M53" i="9" l="1"/>
  <c r="J53" i="9"/>
  <c r="I52" i="9"/>
  <c r="H52" i="9"/>
  <c r="G52" i="9"/>
  <c r="F52" i="9"/>
  <c r="E55" i="9"/>
  <c r="E57" i="9"/>
  <c r="E59" i="9"/>
  <c r="E61" i="9"/>
  <c r="E63" i="9"/>
  <c r="E65" i="9"/>
  <c r="M65" i="9" s="1"/>
  <c r="E67" i="9"/>
  <c r="E53" i="9"/>
  <c r="E51" i="9"/>
  <c r="K55" i="9"/>
  <c r="K57" i="9"/>
  <c r="K59" i="9"/>
  <c r="K61" i="9"/>
  <c r="K63" i="9"/>
  <c r="K65" i="9"/>
  <c r="K67" i="9"/>
  <c r="K53" i="9"/>
  <c r="C53" i="9"/>
  <c r="D53" i="9"/>
  <c r="C55" i="9"/>
  <c r="D55" i="9"/>
  <c r="C57" i="9"/>
  <c r="D57" i="9"/>
  <c r="F56" i="9" s="1"/>
  <c r="H56" i="9" s="1"/>
  <c r="C59" i="9"/>
  <c r="D59" i="9"/>
  <c r="C61" i="9"/>
  <c r="D61" i="9"/>
  <c r="L61" i="9" s="1"/>
  <c r="C63" i="9"/>
  <c r="D63" i="9"/>
  <c r="C65" i="9"/>
  <c r="D65" i="9"/>
  <c r="F64" i="9" s="1"/>
  <c r="H64" i="9" s="1"/>
  <c r="C67" i="9"/>
  <c r="D51" i="9"/>
  <c r="C51" i="9"/>
  <c r="B52" i="9"/>
  <c r="B53" i="9"/>
  <c r="B54" i="9"/>
  <c r="B55" i="9"/>
  <c r="J55" i="9" s="1"/>
  <c r="B56" i="9"/>
  <c r="B57" i="9"/>
  <c r="B58" i="9"/>
  <c r="B59" i="9"/>
  <c r="L59" i="9" s="1"/>
  <c r="B60" i="9"/>
  <c r="B61" i="9"/>
  <c r="B62" i="9"/>
  <c r="B63" i="9"/>
  <c r="L63" i="9" s="1"/>
  <c r="B64" i="9"/>
  <c r="B65" i="9"/>
  <c r="B66" i="9"/>
  <c r="B67" i="9"/>
  <c r="B51" i="9"/>
  <c r="F62" i="9"/>
  <c r="H62" i="9" s="1"/>
  <c r="F58" i="9"/>
  <c r="H58" i="9" s="1"/>
  <c r="F54" i="9"/>
  <c r="H54" i="9" s="1"/>
  <c r="F11" i="9"/>
  <c r="F13" i="9"/>
  <c r="F15" i="9"/>
  <c r="F17" i="9"/>
  <c r="F19" i="9"/>
  <c r="F21" i="9"/>
  <c r="F9" i="9"/>
  <c r="G24" i="9"/>
  <c r="D24" i="9"/>
  <c r="H24" i="9" s="1"/>
  <c r="G22" i="9"/>
  <c r="D22" i="9"/>
  <c r="G20" i="9"/>
  <c r="D20" i="9"/>
  <c r="H20" i="9" s="1"/>
  <c r="G18" i="9"/>
  <c r="D18" i="9"/>
  <c r="H18" i="9" s="1"/>
  <c r="G16" i="9"/>
  <c r="D16" i="9"/>
  <c r="H16" i="9" s="1"/>
  <c r="G14" i="9"/>
  <c r="D14" i="9"/>
  <c r="E13" i="9" s="1"/>
  <c r="G12" i="9"/>
  <c r="D12" i="9"/>
  <c r="H12" i="9" s="1"/>
  <c r="G10" i="9"/>
  <c r="D10" i="9"/>
  <c r="H10" i="9" s="1"/>
  <c r="F20" i="8"/>
  <c r="D21" i="8"/>
  <c r="E20" i="8" s="1"/>
  <c r="G21" i="8"/>
  <c r="G19" i="8"/>
  <c r="D19" i="8"/>
  <c r="H19" i="8" s="1"/>
  <c r="G17" i="8"/>
  <c r="D17" i="8"/>
  <c r="H17" i="8" s="1"/>
  <c r="G15" i="8"/>
  <c r="D15" i="8"/>
  <c r="H15" i="8" s="1"/>
  <c r="G13" i="8"/>
  <c r="D13" i="8"/>
  <c r="H13" i="8" s="1"/>
  <c r="G11" i="8"/>
  <c r="D11" i="8"/>
  <c r="H11" i="8" s="1"/>
  <c r="G9" i="8"/>
  <c r="D9" i="8"/>
  <c r="H9" i="8" s="1"/>
  <c r="G7" i="8"/>
  <c r="D7" i="8"/>
  <c r="H7" i="8" s="1"/>
  <c r="G5" i="8"/>
  <c r="D5" i="8"/>
  <c r="H5" i="8" s="1"/>
  <c r="G11" i="7"/>
  <c r="D13" i="7"/>
  <c r="E12" i="7" s="1"/>
  <c r="F12" i="7" s="1"/>
  <c r="D15" i="7"/>
  <c r="E14" i="7" s="1"/>
  <c r="F14" i="7" s="1"/>
  <c r="D17" i="7"/>
  <c r="D19" i="7"/>
  <c r="H19" i="7" s="1"/>
  <c r="D21" i="7"/>
  <c r="H21" i="7" s="1"/>
  <c r="D23" i="7"/>
  <c r="E24" i="7" s="1"/>
  <c r="F24" i="7" s="1"/>
  <c r="D25" i="7"/>
  <c r="D11" i="7"/>
  <c r="E10" i="7" s="1"/>
  <c r="F10" i="7" s="1"/>
  <c r="H25" i="7"/>
  <c r="G25" i="7"/>
  <c r="G23" i="7"/>
  <c r="E22" i="7"/>
  <c r="F22" i="7" s="1"/>
  <c r="G21" i="7"/>
  <c r="E20" i="7"/>
  <c r="F20" i="7" s="1"/>
  <c r="G19" i="7"/>
  <c r="H17" i="7"/>
  <c r="G17" i="7"/>
  <c r="H15" i="7"/>
  <c r="G15" i="7"/>
  <c r="H13" i="7"/>
  <c r="G13" i="7"/>
  <c r="H11" i="7"/>
  <c r="L50" i="6"/>
  <c r="L52" i="6"/>
  <c r="L54" i="6"/>
  <c r="L56" i="6"/>
  <c r="L58" i="6"/>
  <c r="L60" i="6"/>
  <c r="L62" i="6"/>
  <c r="L48" i="6"/>
  <c r="I49" i="6"/>
  <c r="I51" i="6"/>
  <c r="I53" i="6"/>
  <c r="I55" i="6"/>
  <c r="I57" i="6"/>
  <c r="I59" i="6"/>
  <c r="I61" i="6"/>
  <c r="I47" i="6"/>
  <c r="F47" i="6"/>
  <c r="E50" i="6"/>
  <c r="E52" i="6"/>
  <c r="G51" i="6" s="1"/>
  <c r="E54" i="6"/>
  <c r="E56" i="6"/>
  <c r="G55" i="6" s="1"/>
  <c r="E58" i="6"/>
  <c r="G57" i="6" s="1"/>
  <c r="E60" i="6"/>
  <c r="G59" i="6" s="1"/>
  <c r="E62" i="6"/>
  <c r="E48" i="6"/>
  <c r="G53" i="6"/>
  <c r="G61" i="6"/>
  <c r="E46" i="6"/>
  <c r="K62" i="6"/>
  <c r="C62" i="6"/>
  <c r="J62" i="6" s="1"/>
  <c r="F61" i="6"/>
  <c r="H61" i="6" s="1"/>
  <c r="K60" i="6"/>
  <c r="C60" i="6"/>
  <c r="J60" i="6" s="1"/>
  <c r="F59" i="6"/>
  <c r="H59" i="6" s="1"/>
  <c r="K58" i="6"/>
  <c r="C58" i="6"/>
  <c r="J58" i="6" s="1"/>
  <c r="F57" i="6"/>
  <c r="H57" i="6" s="1"/>
  <c r="K56" i="6"/>
  <c r="C56" i="6"/>
  <c r="J56" i="6" s="1"/>
  <c r="F55" i="6"/>
  <c r="H55" i="6" s="1"/>
  <c r="K54" i="6"/>
  <c r="C54" i="6"/>
  <c r="J54" i="6" s="1"/>
  <c r="F53" i="6"/>
  <c r="H53" i="6" s="1"/>
  <c r="K52" i="6"/>
  <c r="C52" i="6"/>
  <c r="J52" i="6" s="1"/>
  <c r="F51" i="6"/>
  <c r="H51" i="6" s="1"/>
  <c r="K50" i="6"/>
  <c r="C50" i="6"/>
  <c r="J50" i="6" s="1"/>
  <c r="F49" i="6"/>
  <c r="H49" i="6" s="1"/>
  <c r="K48" i="6"/>
  <c r="C48" i="6"/>
  <c r="J48" i="6" s="1"/>
  <c r="H47" i="6"/>
  <c r="C22" i="6"/>
  <c r="C10" i="6"/>
  <c r="C12" i="6"/>
  <c r="C14" i="6"/>
  <c r="C16" i="6"/>
  <c r="C18" i="6"/>
  <c r="C20" i="6"/>
  <c r="C8" i="6"/>
  <c r="G8" i="6" s="1"/>
  <c r="H10" i="6"/>
  <c r="H12" i="6"/>
  <c r="H14" i="6"/>
  <c r="H16" i="6"/>
  <c r="H18" i="6"/>
  <c r="H20" i="6"/>
  <c r="H22" i="6"/>
  <c r="H8" i="6"/>
  <c r="G10" i="6"/>
  <c r="G12" i="6"/>
  <c r="G14" i="6"/>
  <c r="G16" i="6"/>
  <c r="G18" i="6"/>
  <c r="G20" i="6"/>
  <c r="G22" i="6"/>
  <c r="E19" i="6"/>
  <c r="F19" i="6" s="1"/>
  <c r="E21" i="6"/>
  <c r="F21" i="6" s="1"/>
  <c r="E7" i="6"/>
  <c r="J59" i="9" l="1"/>
  <c r="J67" i="9"/>
  <c r="L55" i="9"/>
  <c r="M59" i="9"/>
  <c r="J63" i="9"/>
  <c r="L65" i="9"/>
  <c r="L57" i="9"/>
  <c r="D67" i="9"/>
  <c r="M55" i="9"/>
  <c r="M63" i="9"/>
  <c r="L53" i="9"/>
  <c r="M57" i="9"/>
  <c r="F60" i="9"/>
  <c r="H60" i="9" s="1"/>
  <c r="G62" i="9"/>
  <c r="I62" i="9" s="1"/>
  <c r="M61" i="9"/>
  <c r="J57" i="9"/>
  <c r="G60" i="9"/>
  <c r="I60" i="9" s="1"/>
  <c r="J61" i="9"/>
  <c r="G64" i="9"/>
  <c r="I64" i="9" s="1"/>
  <c r="J65" i="9"/>
  <c r="G58" i="9"/>
  <c r="I58" i="9" s="1"/>
  <c r="E21" i="9"/>
  <c r="H22" i="9"/>
  <c r="H14" i="9"/>
  <c r="E19" i="9"/>
  <c r="E11" i="9"/>
  <c r="E15" i="9"/>
  <c r="E23" i="9"/>
  <c r="F23" i="9" s="1"/>
  <c r="E9" i="9"/>
  <c r="E17" i="9"/>
  <c r="E18" i="8"/>
  <c r="F18" i="8" s="1"/>
  <c r="E16" i="8"/>
  <c r="F16" i="8" s="1"/>
  <c r="E10" i="8"/>
  <c r="F10" i="8" s="1"/>
  <c r="E8" i="8"/>
  <c r="F8" i="8" s="1"/>
  <c r="H21" i="8"/>
  <c r="E4" i="8"/>
  <c r="F4" i="8" s="1"/>
  <c r="E12" i="8"/>
  <c r="F12" i="8" s="1"/>
  <c r="E6" i="8"/>
  <c r="F6" i="8" s="1"/>
  <c r="E14" i="8"/>
  <c r="F14" i="8" s="1"/>
  <c r="E16" i="7"/>
  <c r="F16" i="7" s="1"/>
  <c r="H23" i="7"/>
  <c r="E18" i="7"/>
  <c r="F18" i="7" s="1"/>
  <c r="G49" i="6"/>
  <c r="G47" i="6"/>
  <c r="E15" i="6"/>
  <c r="F15" i="6" s="1"/>
  <c r="E17" i="6"/>
  <c r="F17" i="6" s="1"/>
  <c r="E13" i="6"/>
  <c r="F13" i="6" s="1"/>
  <c r="G6" i="5"/>
  <c r="G7" i="5"/>
  <c r="G8" i="5"/>
  <c r="G9" i="5"/>
  <c r="G10" i="5"/>
  <c r="G11" i="5"/>
  <c r="F6" i="5"/>
  <c r="F7" i="5"/>
  <c r="F8" i="5"/>
  <c r="F9" i="5"/>
  <c r="F10" i="5"/>
  <c r="F11" i="5"/>
  <c r="E6" i="5"/>
  <c r="E7" i="5"/>
  <c r="E8" i="5"/>
  <c r="E9" i="5"/>
  <c r="E10" i="5"/>
  <c r="E11" i="5"/>
  <c r="D5" i="5"/>
  <c r="D6" i="5"/>
  <c r="D7" i="5"/>
  <c r="D8" i="5"/>
  <c r="D9" i="5"/>
  <c r="D10" i="5"/>
  <c r="D11" i="5"/>
  <c r="F5" i="5"/>
  <c r="E5" i="5"/>
  <c r="G5" i="5"/>
  <c r="D4" i="5"/>
  <c r="G6" i="3"/>
  <c r="G7" i="3"/>
  <c r="G8" i="3"/>
  <c r="G9" i="3"/>
  <c r="G5" i="3"/>
  <c r="F6" i="3"/>
  <c r="F7" i="3"/>
  <c r="F8" i="3"/>
  <c r="F9" i="3"/>
  <c r="F5" i="3"/>
  <c r="E5" i="3"/>
  <c r="E6" i="3"/>
  <c r="E7" i="3"/>
  <c r="E8" i="3"/>
  <c r="E9" i="3"/>
  <c r="D5" i="3"/>
  <c r="D6" i="3"/>
  <c r="D7" i="3"/>
  <c r="D8" i="3"/>
  <c r="D9" i="3"/>
  <c r="D4" i="3"/>
  <c r="I9" i="2"/>
  <c r="H9" i="2"/>
  <c r="G9" i="2"/>
  <c r="F9" i="2"/>
  <c r="I8" i="2"/>
  <c r="H8" i="2"/>
  <c r="G8" i="2"/>
  <c r="F8" i="2"/>
  <c r="I7" i="2"/>
  <c r="H7" i="2"/>
  <c r="G7" i="2"/>
  <c r="F7" i="2"/>
  <c r="I6" i="2"/>
  <c r="H6" i="2"/>
  <c r="G6" i="2"/>
  <c r="F6" i="2"/>
  <c r="I5" i="2"/>
  <c r="H5" i="2"/>
  <c r="G5" i="2"/>
  <c r="F5" i="2"/>
  <c r="G54" i="9" l="1"/>
  <c r="I54" i="9" s="1"/>
  <c r="F66" i="9"/>
  <c r="H66" i="9" s="1"/>
  <c r="G56" i="9"/>
  <c r="I56" i="9" s="1"/>
  <c r="L67" i="9"/>
  <c r="F7" i="6"/>
  <c r="E9" i="6"/>
  <c r="F9" i="6" s="1"/>
  <c r="E11" i="6"/>
  <c r="F11" i="6" s="1"/>
  <c r="M67" i="9" l="1"/>
  <c r="G66" i="9"/>
  <c r="I66" i="9" s="1"/>
</calcChain>
</file>

<file path=xl/sharedStrings.xml><?xml version="1.0" encoding="utf-8"?>
<sst xmlns="http://schemas.openxmlformats.org/spreadsheetml/2006/main" count="127" uniqueCount="31">
  <si>
    <t>Mengde</t>
  </si>
  <si>
    <t>VTK</t>
  </si>
  <si>
    <t>STK</t>
  </si>
  <si>
    <t>DK</t>
  </si>
  <si>
    <t>DEK</t>
  </si>
  <si>
    <t>VEK</t>
  </si>
  <si>
    <t>SEK</t>
  </si>
  <si>
    <t>Oppgave 3.6</t>
  </si>
  <si>
    <t>Variable totale kostnader</t>
  </si>
  <si>
    <t>Variable enhets kostnader</t>
  </si>
  <si>
    <t>Art 1</t>
  </si>
  <si>
    <t>Art 2</t>
  </si>
  <si>
    <t>Art 3</t>
  </si>
  <si>
    <t>Art 4</t>
  </si>
  <si>
    <t>FTK</t>
  </si>
  <si>
    <t>FEK</t>
  </si>
  <si>
    <t>Totale kostnader</t>
  </si>
  <si>
    <t>Enhetskostnader</t>
  </si>
  <si>
    <t>b)</t>
  </si>
  <si>
    <t>a)</t>
  </si>
  <si>
    <t>c)</t>
  </si>
  <si>
    <t>d)</t>
  </si>
  <si>
    <t>NY STK</t>
  </si>
  <si>
    <t>NY DK</t>
  </si>
  <si>
    <t>NY DEK</t>
  </si>
  <si>
    <t>NY SEK</t>
  </si>
  <si>
    <t>NY VEK</t>
  </si>
  <si>
    <t>e)</t>
  </si>
  <si>
    <t>Ved en produksjonsmengde på 400 kniver utgjør de faste kostnadene totalt kr 12 000 (kr 30 * 400). Siden de</t>
  </si>
  <si>
    <t>faste kostnadene i sin helhet er driftsuavhengige, betyr det at bedriftens faste kostnader utgjør kr 12 000.</t>
  </si>
  <si>
    <t>(Det er ikke spurt etter diagrammet i oppgaveteksten)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</si>
</sst>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0"/>
      <name val="Arial"/>
    </font>
    <font>
      <sz val="11"/>
      <color theme="1"/>
      <name val="Calibri"/>
      <family val="2"/>
      <scheme val="minor"/>
    </font>
    <font>
      <sz val="10"/>
      <name val="Arial"/>
    </font>
    <font>
      <b/>
      <sz val="14"/>
      <color theme="1"/>
      <name val="Calibri"/>
      <family val="2"/>
      <scheme val="minor"/>
    </font>
    <font>
      <sz val="14"/>
      <color theme="1"/>
      <name val="Calibri"/>
      <family val="2"/>
      <scheme val="minor"/>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0" fontId="1" fillId="0" borderId="0"/>
  </cellStyleXfs>
  <cellXfs count="27">
    <xf numFmtId="0" fontId="0" fillId="0" borderId="0" xfId="0"/>
    <xf numFmtId="0" fontId="0" fillId="0" borderId="0" xfId="0" quotePrefix="1" applyAlignment="1">
      <alignment horizontal="left"/>
    </xf>
    <xf numFmtId="0" fontId="3" fillId="0" borderId="0" xfId="2" applyFont="1"/>
    <xf numFmtId="0" fontId="4" fillId="0" borderId="0" xfId="2" applyFont="1"/>
    <xf numFmtId="0" fontId="3" fillId="2" borderId="1" xfId="2" applyFont="1" applyFill="1" applyBorder="1" applyAlignment="1">
      <alignment horizontal="center"/>
    </xf>
    <xf numFmtId="3" fontId="4" fillId="0" borderId="5" xfId="2" applyNumberFormat="1" applyFont="1" applyBorder="1" applyAlignment="1">
      <alignment horizontal="right"/>
    </xf>
    <xf numFmtId="3" fontId="4" fillId="0" borderId="0" xfId="2" applyNumberFormat="1" applyFont="1"/>
    <xf numFmtId="3" fontId="4" fillId="0" borderId="6" xfId="2" applyNumberFormat="1" applyFont="1" applyBorder="1" applyAlignment="1">
      <alignment horizontal="right"/>
    </xf>
    <xf numFmtId="3" fontId="0" fillId="0" borderId="1" xfId="1" applyNumberFormat="1" applyFont="1" applyBorder="1"/>
    <xf numFmtId="0" fontId="5" fillId="0" borderId="0" xfId="0" applyFont="1"/>
    <xf numFmtId="0" fontId="0" fillId="3" borderId="1" xfId="0" applyFill="1" applyBorder="1"/>
    <xf numFmtId="0" fontId="0" fillId="3" borderId="1" xfId="0" quotePrefix="1" applyFill="1" applyBorder="1" applyAlignment="1">
      <alignment horizontal="left"/>
    </xf>
    <xf numFmtId="0" fontId="0" fillId="3" borderId="1" xfId="0" applyFill="1" applyBorder="1" applyAlignment="1">
      <alignment horizontal="center"/>
    </xf>
    <xf numFmtId="0" fontId="0" fillId="3" borderId="1" xfId="0" quotePrefix="1" applyFill="1" applyBorder="1" applyAlignment="1">
      <alignment horizontal="center"/>
    </xf>
    <xf numFmtId="0" fontId="5" fillId="3" borderId="1" xfId="0" quotePrefix="1" applyFont="1" applyFill="1" applyBorder="1" applyAlignment="1">
      <alignment horizontal="center"/>
    </xf>
    <xf numFmtId="0" fontId="5" fillId="3" borderId="1" xfId="0" applyFont="1" applyFill="1" applyBorder="1" applyAlignment="1">
      <alignment horizontal="center"/>
    </xf>
    <xf numFmtId="4" fontId="0" fillId="0" borderId="1" xfId="1" applyNumberFormat="1" applyFont="1" applyBorder="1"/>
    <xf numFmtId="0" fontId="5" fillId="3" borderId="1" xfId="0" applyFont="1" applyFill="1" applyBorder="1" applyAlignment="1">
      <alignment horizontal="center"/>
    </xf>
    <xf numFmtId="0" fontId="0" fillId="4" borderId="1" xfId="0" quotePrefix="1" applyFill="1" applyBorder="1" applyAlignment="1">
      <alignment horizontal="center"/>
    </xf>
    <xf numFmtId="3" fontId="0" fillId="4" borderId="1" xfId="0" applyNumberFormat="1" applyFill="1" applyBorder="1"/>
    <xf numFmtId="0" fontId="0" fillId="4" borderId="1" xfId="0" applyFill="1" applyBorder="1"/>
    <xf numFmtId="4" fontId="0" fillId="4" borderId="1" xfId="1" applyNumberFormat="1" applyFont="1" applyFill="1" applyBorder="1"/>
    <xf numFmtId="0" fontId="4" fillId="2" borderId="2" xfId="2" applyFont="1" applyFill="1" applyBorder="1" applyAlignment="1">
      <alignment horizontal="center"/>
    </xf>
    <xf numFmtId="0" fontId="4" fillId="2" borderId="3" xfId="2" applyFont="1" applyFill="1" applyBorder="1" applyAlignment="1">
      <alignment horizontal="center"/>
    </xf>
    <xf numFmtId="0" fontId="4" fillId="2" borderId="4" xfId="2" applyFont="1" applyFill="1" applyBorder="1" applyAlignment="1">
      <alignment horizontal="center"/>
    </xf>
    <xf numFmtId="0" fontId="5" fillId="3" borderId="1" xfId="0" applyFont="1" applyFill="1" applyBorder="1" applyAlignment="1">
      <alignment horizontal="center"/>
    </xf>
    <xf numFmtId="0" fontId="0" fillId="3" borderId="1" xfId="0" applyFill="1" applyBorder="1" applyAlignment="1">
      <alignment horizontal="center"/>
    </xf>
  </cellXfs>
  <cellStyles count="3">
    <cellStyle name="Komma" xfId="1" builtinId="3"/>
    <cellStyle name="Normal" xfId="0" builtinId="0"/>
    <cellStyle name="Normal 2" xfId="2" xr:uid="{12BE28F5-8F68-4724-ABF8-55AAC6D8A9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Enhetsdiagram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'6'!$F$3</c:f>
              <c:strCache>
                <c:ptCount val="1"/>
                <c:pt idx="0">
                  <c:v>Art 1</c:v>
                </c:pt>
              </c:strCache>
            </c:strRef>
          </c:tx>
          <c:spPr>
            <a:ln w="19050" cap="rnd">
              <a:solidFill>
                <a:schemeClr val="accent1"/>
              </a:solidFill>
              <a:round/>
            </a:ln>
            <a:effectLst/>
          </c:spPr>
          <c:marker>
            <c:symbol val="none"/>
          </c:marker>
          <c:xVal>
            <c:numRef>
              <c:f>'6'!$A$4:$A$9</c:f>
              <c:numCache>
                <c:formatCode>#,##0</c:formatCode>
                <c:ptCount val="6"/>
                <c:pt idx="0">
                  <c:v>0</c:v>
                </c:pt>
                <c:pt idx="1">
                  <c:v>100</c:v>
                </c:pt>
                <c:pt idx="2">
                  <c:v>200</c:v>
                </c:pt>
                <c:pt idx="3">
                  <c:v>300</c:v>
                </c:pt>
                <c:pt idx="4">
                  <c:v>400</c:v>
                </c:pt>
                <c:pt idx="5">
                  <c:v>500</c:v>
                </c:pt>
              </c:numCache>
            </c:numRef>
          </c:xVal>
          <c:yVal>
            <c:numRef>
              <c:f>'6'!$F$4:$F$9</c:f>
              <c:numCache>
                <c:formatCode>#,##0</c:formatCode>
                <c:ptCount val="6"/>
                <c:pt idx="1">
                  <c:v>30</c:v>
                </c:pt>
                <c:pt idx="2">
                  <c:v>35</c:v>
                </c:pt>
                <c:pt idx="3">
                  <c:v>42.5</c:v>
                </c:pt>
                <c:pt idx="4">
                  <c:v>55</c:v>
                </c:pt>
                <c:pt idx="5">
                  <c:v>70</c:v>
                </c:pt>
              </c:numCache>
            </c:numRef>
          </c:yVal>
          <c:smooth val="1"/>
          <c:extLst>
            <c:ext xmlns:c16="http://schemas.microsoft.com/office/drawing/2014/chart" uri="{C3380CC4-5D6E-409C-BE32-E72D297353CC}">
              <c16:uniqueId val="{00000000-1ECD-4E0A-8EAB-8ED80EDF4B30}"/>
            </c:ext>
          </c:extLst>
        </c:ser>
        <c:ser>
          <c:idx val="1"/>
          <c:order val="1"/>
          <c:tx>
            <c:strRef>
              <c:f>'6'!$G$3</c:f>
              <c:strCache>
                <c:ptCount val="1"/>
                <c:pt idx="0">
                  <c:v>Art 2</c:v>
                </c:pt>
              </c:strCache>
            </c:strRef>
          </c:tx>
          <c:spPr>
            <a:ln w="19050" cap="rnd">
              <a:solidFill>
                <a:schemeClr val="accent2"/>
              </a:solidFill>
              <a:round/>
            </a:ln>
            <a:effectLst/>
          </c:spPr>
          <c:marker>
            <c:symbol val="none"/>
          </c:marker>
          <c:xVal>
            <c:numRef>
              <c:f>'6'!$A$4:$A$9</c:f>
              <c:numCache>
                <c:formatCode>#,##0</c:formatCode>
                <c:ptCount val="6"/>
                <c:pt idx="0">
                  <c:v>0</c:v>
                </c:pt>
                <c:pt idx="1">
                  <c:v>100</c:v>
                </c:pt>
                <c:pt idx="2">
                  <c:v>200</c:v>
                </c:pt>
                <c:pt idx="3">
                  <c:v>300</c:v>
                </c:pt>
                <c:pt idx="4">
                  <c:v>400</c:v>
                </c:pt>
                <c:pt idx="5">
                  <c:v>500</c:v>
                </c:pt>
              </c:numCache>
            </c:numRef>
          </c:xVal>
          <c:yVal>
            <c:numRef>
              <c:f>'6'!$G$4:$G$9</c:f>
              <c:numCache>
                <c:formatCode>#,##0</c:formatCode>
                <c:ptCount val="6"/>
                <c:pt idx="1">
                  <c:v>50</c:v>
                </c:pt>
                <c:pt idx="2">
                  <c:v>50</c:v>
                </c:pt>
                <c:pt idx="3">
                  <c:v>50</c:v>
                </c:pt>
                <c:pt idx="4">
                  <c:v>50</c:v>
                </c:pt>
                <c:pt idx="5">
                  <c:v>50</c:v>
                </c:pt>
              </c:numCache>
            </c:numRef>
          </c:yVal>
          <c:smooth val="1"/>
          <c:extLst>
            <c:ext xmlns:c16="http://schemas.microsoft.com/office/drawing/2014/chart" uri="{C3380CC4-5D6E-409C-BE32-E72D297353CC}">
              <c16:uniqueId val="{00000001-1ECD-4E0A-8EAB-8ED80EDF4B30}"/>
            </c:ext>
          </c:extLst>
        </c:ser>
        <c:ser>
          <c:idx val="2"/>
          <c:order val="2"/>
          <c:tx>
            <c:strRef>
              <c:f>'6'!$H$3</c:f>
              <c:strCache>
                <c:ptCount val="1"/>
                <c:pt idx="0">
                  <c:v>Art 3</c:v>
                </c:pt>
              </c:strCache>
            </c:strRef>
          </c:tx>
          <c:spPr>
            <a:ln w="19050" cap="rnd">
              <a:solidFill>
                <a:schemeClr val="accent3"/>
              </a:solidFill>
              <a:round/>
            </a:ln>
            <a:effectLst/>
          </c:spPr>
          <c:marker>
            <c:symbol val="none"/>
          </c:marker>
          <c:xVal>
            <c:numRef>
              <c:f>'6'!$A$4:$A$9</c:f>
              <c:numCache>
                <c:formatCode>#,##0</c:formatCode>
                <c:ptCount val="6"/>
                <c:pt idx="0">
                  <c:v>0</c:v>
                </c:pt>
                <c:pt idx="1">
                  <c:v>100</c:v>
                </c:pt>
                <c:pt idx="2">
                  <c:v>200</c:v>
                </c:pt>
                <c:pt idx="3">
                  <c:v>300</c:v>
                </c:pt>
                <c:pt idx="4">
                  <c:v>400</c:v>
                </c:pt>
                <c:pt idx="5">
                  <c:v>500</c:v>
                </c:pt>
              </c:numCache>
            </c:numRef>
          </c:xVal>
          <c:yVal>
            <c:numRef>
              <c:f>'6'!$H$4:$H$9</c:f>
              <c:numCache>
                <c:formatCode>#,##0</c:formatCode>
                <c:ptCount val="6"/>
                <c:pt idx="1">
                  <c:v>32</c:v>
                </c:pt>
                <c:pt idx="2">
                  <c:v>25</c:v>
                </c:pt>
                <c:pt idx="3">
                  <c:v>22.5</c:v>
                </c:pt>
                <c:pt idx="4">
                  <c:v>30</c:v>
                </c:pt>
                <c:pt idx="5">
                  <c:v>42.5</c:v>
                </c:pt>
              </c:numCache>
            </c:numRef>
          </c:yVal>
          <c:smooth val="1"/>
          <c:extLst>
            <c:ext xmlns:c16="http://schemas.microsoft.com/office/drawing/2014/chart" uri="{C3380CC4-5D6E-409C-BE32-E72D297353CC}">
              <c16:uniqueId val="{00000002-1ECD-4E0A-8EAB-8ED80EDF4B30}"/>
            </c:ext>
          </c:extLst>
        </c:ser>
        <c:ser>
          <c:idx val="3"/>
          <c:order val="3"/>
          <c:tx>
            <c:strRef>
              <c:f>'6'!$I$3</c:f>
              <c:strCache>
                <c:ptCount val="1"/>
                <c:pt idx="0">
                  <c:v>Art 4</c:v>
                </c:pt>
              </c:strCache>
            </c:strRef>
          </c:tx>
          <c:spPr>
            <a:ln w="19050" cap="rnd">
              <a:solidFill>
                <a:schemeClr val="accent4"/>
              </a:solidFill>
              <a:round/>
            </a:ln>
            <a:effectLst/>
          </c:spPr>
          <c:marker>
            <c:symbol val="none"/>
          </c:marker>
          <c:xVal>
            <c:numRef>
              <c:f>'6'!$A$4:$A$9</c:f>
              <c:numCache>
                <c:formatCode>#,##0</c:formatCode>
                <c:ptCount val="6"/>
                <c:pt idx="0">
                  <c:v>0</c:v>
                </c:pt>
                <c:pt idx="1">
                  <c:v>100</c:v>
                </c:pt>
                <c:pt idx="2">
                  <c:v>200</c:v>
                </c:pt>
                <c:pt idx="3">
                  <c:v>300</c:v>
                </c:pt>
                <c:pt idx="4">
                  <c:v>400</c:v>
                </c:pt>
                <c:pt idx="5">
                  <c:v>500</c:v>
                </c:pt>
              </c:numCache>
            </c:numRef>
          </c:xVal>
          <c:yVal>
            <c:numRef>
              <c:f>'6'!$I$4:$I$9</c:f>
              <c:numCache>
                <c:formatCode>#,##0</c:formatCode>
                <c:ptCount val="6"/>
                <c:pt idx="1">
                  <c:v>40</c:v>
                </c:pt>
                <c:pt idx="2">
                  <c:v>36</c:v>
                </c:pt>
                <c:pt idx="3">
                  <c:v>32.5</c:v>
                </c:pt>
                <c:pt idx="4">
                  <c:v>30</c:v>
                </c:pt>
                <c:pt idx="5">
                  <c:v>28.5</c:v>
                </c:pt>
              </c:numCache>
            </c:numRef>
          </c:yVal>
          <c:smooth val="1"/>
          <c:extLst>
            <c:ext xmlns:c16="http://schemas.microsoft.com/office/drawing/2014/chart" uri="{C3380CC4-5D6E-409C-BE32-E72D297353CC}">
              <c16:uniqueId val="{00000003-1ECD-4E0A-8EAB-8ED80EDF4B30}"/>
            </c:ext>
          </c:extLst>
        </c:ser>
        <c:dLbls>
          <c:showLegendKey val="0"/>
          <c:showVal val="0"/>
          <c:showCatName val="0"/>
          <c:showSerName val="0"/>
          <c:showPercent val="0"/>
          <c:showBubbleSize val="0"/>
        </c:dLbls>
        <c:axId val="482877152"/>
        <c:axId val="482873216"/>
      </c:scatterChart>
      <c:valAx>
        <c:axId val="4828771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873216"/>
        <c:crosses val="autoZero"/>
        <c:crossBetween val="midCat"/>
      </c:valAx>
      <c:valAx>
        <c:axId val="48287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877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'16'!$H$50</c:f>
              <c:strCache>
                <c:ptCount val="1"/>
                <c:pt idx="0">
                  <c:v>DEK</c:v>
                </c:pt>
              </c:strCache>
            </c:strRef>
          </c:tx>
          <c:spPr>
            <a:ln w="19050" cap="rnd">
              <a:solidFill>
                <a:schemeClr val="accent1"/>
              </a:solidFill>
              <a:round/>
            </a:ln>
            <a:effectLst/>
          </c:spPr>
          <c:marker>
            <c:symbol val="none"/>
          </c:marker>
          <c:xVal>
            <c:numRef>
              <c:f>'16'!$B$51:$B$67</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'16'!$H$51:$H$67</c:f>
              <c:numCache>
                <c:formatCode>#,##0.00</c:formatCode>
                <c:ptCount val="17"/>
                <c:pt idx="1">
                  <c:v>180</c:v>
                </c:pt>
                <c:pt idx="3">
                  <c:v>100</c:v>
                </c:pt>
                <c:pt idx="5">
                  <c:v>60</c:v>
                </c:pt>
                <c:pt idx="7">
                  <c:v>50</c:v>
                </c:pt>
                <c:pt idx="9">
                  <c:v>70</c:v>
                </c:pt>
                <c:pt idx="11">
                  <c:v>130</c:v>
                </c:pt>
                <c:pt idx="13">
                  <c:v>230</c:v>
                </c:pt>
                <c:pt idx="15">
                  <c:v>400</c:v>
                </c:pt>
              </c:numCache>
            </c:numRef>
          </c:yVal>
          <c:smooth val="1"/>
          <c:extLst>
            <c:ext xmlns:c16="http://schemas.microsoft.com/office/drawing/2014/chart" uri="{C3380CC4-5D6E-409C-BE32-E72D297353CC}">
              <c16:uniqueId val="{00000000-589F-4A4E-91FF-DF4A65A73371}"/>
            </c:ext>
          </c:extLst>
        </c:ser>
        <c:ser>
          <c:idx val="1"/>
          <c:order val="1"/>
          <c:tx>
            <c:strRef>
              <c:f>'16'!$I$50</c:f>
              <c:strCache>
                <c:ptCount val="1"/>
                <c:pt idx="0">
                  <c:v>NY DEK</c:v>
                </c:pt>
              </c:strCache>
            </c:strRef>
          </c:tx>
          <c:spPr>
            <a:ln w="19050" cap="rnd">
              <a:solidFill>
                <a:schemeClr val="accent2"/>
              </a:solidFill>
              <a:prstDash val="dash"/>
              <a:round/>
            </a:ln>
            <a:effectLst/>
          </c:spPr>
          <c:marker>
            <c:symbol val="none"/>
          </c:marker>
          <c:xVal>
            <c:numRef>
              <c:f>'16'!$B$51:$B$67</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'16'!$I$51:$I$67</c:f>
              <c:numCache>
                <c:formatCode>General</c:formatCode>
                <c:ptCount val="17"/>
                <c:pt idx="1">
                  <c:v>155</c:v>
                </c:pt>
                <c:pt idx="3">
                  <c:v>75</c:v>
                </c:pt>
                <c:pt idx="5">
                  <c:v>35</c:v>
                </c:pt>
                <c:pt idx="7">
                  <c:v>25</c:v>
                </c:pt>
                <c:pt idx="9">
                  <c:v>45</c:v>
                </c:pt>
                <c:pt idx="11">
                  <c:v>105</c:v>
                </c:pt>
                <c:pt idx="13">
                  <c:v>205</c:v>
                </c:pt>
                <c:pt idx="15">
                  <c:v>375</c:v>
                </c:pt>
              </c:numCache>
            </c:numRef>
          </c:yVal>
          <c:smooth val="1"/>
          <c:extLst>
            <c:ext xmlns:c16="http://schemas.microsoft.com/office/drawing/2014/chart" uri="{C3380CC4-5D6E-409C-BE32-E72D297353CC}">
              <c16:uniqueId val="{00000001-589F-4A4E-91FF-DF4A65A73371}"/>
            </c:ext>
          </c:extLst>
        </c:ser>
        <c:ser>
          <c:idx val="2"/>
          <c:order val="2"/>
          <c:tx>
            <c:strRef>
              <c:f>'16'!$J$50</c:f>
              <c:strCache>
                <c:ptCount val="1"/>
                <c:pt idx="0">
                  <c:v>VEK</c:v>
                </c:pt>
              </c:strCache>
            </c:strRef>
          </c:tx>
          <c:spPr>
            <a:ln w="19050" cap="rnd">
              <a:solidFill>
                <a:schemeClr val="accent3"/>
              </a:solidFill>
              <a:round/>
            </a:ln>
            <a:effectLst/>
          </c:spPr>
          <c:marker>
            <c:symbol val="none"/>
          </c:marker>
          <c:xVal>
            <c:numRef>
              <c:f>'16'!$B$51:$B$67</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'16'!$J$51:$J$67</c:f>
              <c:numCache>
                <c:formatCode>#,##0.00</c:formatCode>
                <c:ptCount val="17"/>
                <c:pt idx="2">
                  <c:v>180</c:v>
                </c:pt>
                <c:pt idx="4">
                  <c:v>140</c:v>
                </c:pt>
                <c:pt idx="6">
                  <c:v>113.33333333333333</c:v>
                </c:pt>
                <c:pt idx="8">
                  <c:v>97.5</c:v>
                </c:pt>
                <c:pt idx="10">
                  <c:v>92</c:v>
                </c:pt>
                <c:pt idx="12">
                  <c:v>98.333333333333329</c:v>
                </c:pt>
                <c:pt idx="14">
                  <c:v>117.14285714285714</c:v>
                </c:pt>
                <c:pt idx="16">
                  <c:v>152.5</c:v>
                </c:pt>
              </c:numCache>
            </c:numRef>
          </c:yVal>
          <c:smooth val="1"/>
          <c:extLst>
            <c:ext xmlns:c16="http://schemas.microsoft.com/office/drawing/2014/chart" uri="{C3380CC4-5D6E-409C-BE32-E72D297353CC}">
              <c16:uniqueId val="{00000002-589F-4A4E-91FF-DF4A65A73371}"/>
            </c:ext>
          </c:extLst>
        </c:ser>
        <c:ser>
          <c:idx val="3"/>
          <c:order val="3"/>
          <c:tx>
            <c:strRef>
              <c:f>'16'!$K$50</c:f>
              <c:strCache>
                <c:ptCount val="1"/>
                <c:pt idx="0">
                  <c:v>NY VEK</c:v>
                </c:pt>
              </c:strCache>
            </c:strRef>
          </c:tx>
          <c:spPr>
            <a:ln w="19050" cap="rnd">
              <a:solidFill>
                <a:schemeClr val="accent4"/>
              </a:solidFill>
              <a:prstDash val="dash"/>
              <a:round/>
            </a:ln>
            <a:effectLst/>
          </c:spPr>
          <c:marker>
            <c:symbol val="none"/>
          </c:marker>
          <c:xVal>
            <c:numRef>
              <c:f>'16'!$B$51:$B$67</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'16'!$K$51:$K$67</c:f>
              <c:numCache>
                <c:formatCode>#,##0.00</c:formatCode>
                <c:ptCount val="17"/>
                <c:pt idx="2">
                  <c:v>155</c:v>
                </c:pt>
                <c:pt idx="4">
                  <c:v>115</c:v>
                </c:pt>
                <c:pt idx="6">
                  <c:v>88.333333333333329</c:v>
                </c:pt>
                <c:pt idx="8">
                  <c:v>72.5</c:v>
                </c:pt>
                <c:pt idx="10">
                  <c:v>67</c:v>
                </c:pt>
                <c:pt idx="12">
                  <c:v>73.333333333333329</c:v>
                </c:pt>
                <c:pt idx="14">
                  <c:v>92.142857142857139</c:v>
                </c:pt>
                <c:pt idx="16">
                  <c:v>127.5</c:v>
                </c:pt>
              </c:numCache>
            </c:numRef>
          </c:yVal>
          <c:smooth val="1"/>
          <c:extLst>
            <c:ext xmlns:c16="http://schemas.microsoft.com/office/drawing/2014/chart" uri="{C3380CC4-5D6E-409C-BE32-E72D297353CC}">
              <c16:uniqueId val="{00000003-589F-4A4E-91FF-DF4A65A73371}"/>
            </c:ext>
          </c:extLst>
        </c:ser>
        <c:ser>
          <c:idx val="4"/>
          <c:order val="4"/>
          <c:tx>
            <c:strRef>
              <c:f>'16'!$L$50</c:f>
              <c:strCache>
                <c:ptCount val="1"/>
                <c:pt idx="0">
                  <c:v>SEK</c:v>
                </c:pt>
              </c:strCache>
            </c:strRef>
          </c:tx>
          <c:spPr>
            <a:ln w="19050" cap="rnd">
              <a:solidFill>
                <a:schemeClr val="accent5"/>
              </a:solidFill>
              <a:round/>
            </a:ln>
            <a:effectLst/>
          </c:spPr>
          <c:marker>
            <c:symbol val="none"/>
          </c:marker>
          <c:xVal>
            <c:numRef>
              <c:f>'16'!$B$51:$B$67</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'16'!$L$51:$L$67</c:f>
              <c:numCache>
                <c:formatCode>#,##0.00</c:formatCode>
                <c:ptCount val="17"/>
                <c:pt idx="2">
                  <c:v>430</c:v>
                </c:pt>
                <c:pt idx="4">
                  <c:v>265</c:v>
                </c:pt>
                <c:pt idx="6">
                  <c:v>196.66666666666666</c:v>
                </c:pt>
                <c:pt idx="8">
                  <c:v>160</c:v>
                </c:pt>
                <c:pt idx="10">
                  <c:v>142</c:v>
                </c:pt>
                <c:pt idx="12">
                  <c:v>140</c:v>
                </c:pt>
                <c:pt idx="14">
                  <c:v>152.85714285714286</c:v>
                </c:pt>
                <c:pt idx="16">
                  <c:v>183.75</c:v>
                </c:pt>
              </c:numCache>
            </c:numRef>
          </c:yVal>
          <c:smooth val="1"/>
          <c:extLst>
            <c:ext xmlns:c16="http://schemas.microsoft.com/office/drawing/2014/chart" uri="{C3380CC4-5D6E-409C-BE32-E72D297353CC}">
              <c16:uniqueId val="{00000004-589F-4A4E-91FF-DF4A65A73371}"/>
            </c:ext>
          </c:extLst>
        </c:ser>
        <c:ser>
          <c:idx val="5"/>
          <c:order val="5"/>
          <c:tx>
            <c:strRef>
              <c:f>'16'!$M$50</c:f>
              <c:strCache>
                <c:ptCount val="1"/>
                <c:pt idx="0">
                  <c:v>NY SEK</c:v>
                </c:pt>
              </c:strCache>
            </c:strRef>
          </c:tx>
          <c:spPr>
            <a:ln w="19050" cap="rnd">
              <a:solidFill>
                <a:schemeClr val="accent6"/>
              </a:solidFill>
              <a:prstDash val="dash"/>
              <a:round/>
            </a:ln>
            <a:effectLst/>
          </c:spPr>
          <c:marker>
            <c:symbol val="none"/>
          </c:marker>
          <c:xVal>
            <c:numRef>
              <c:f>'16'!$B$51:$B$67</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'16'!$M$51:$M$67</c:f>
              <c:numCache>
                <c:formatCode>#,##0.00</c:formatCode>
                <c:ptCount val="17"/>
                <c:pt idx="2">
                  <c:v>605</c:v>
                </c:pt>
                <c:pt idx="4">
                  <c:v>340</c:v>
                </c:pt>
                <c:pt idx="6">
                  <c:v>238.33333333333334</c:v>
                </c:pt>
                <c:pt idx="8">
                  <c:v>185</c:v>
                </c:pt>
                <c:pt idx="10">
                  <c:v>157</c:v>
                </c:pt>
                <c:pt idx="12">
                  <c:v>148.33333333333334</c:v>
                </c:pt>
                <c:pt idx="14">
                  <c:v>156.42857142857142</c:v>
                </c:pt>
                <c:pt idx="16">
                  <c:v>183.75</c:v>
                </c:pt>
              </c:numCache>
            </c:numRef>
          </c:yVal>
          <c:smooth val="1"/>
          <c:extLst>
            <c:ext xmlns:c16="http://schemas.microsoft.com/office/drawing/2014/chart" uri="{C3380CC4-5D6E-409C-BE32-E72D297353CC}">
              <c16:uniqueId val="{00000005-589F-4A4E-91FF-DF4A65A73371}"/>
            </c:ext>
          </c:extLst>
        </c:ser>
        <c:dLbls>
          <c:showLegendKey val="0"/>
          <c:showVal val="0"/>
          <c:showCatName val="0"/>
          <c:showSerName val="0"/>
          <c:showPercent val="0"/>
          <c:showBubbleSize val="0"/>
        </c:dLbls>
        <c:axId val="566570144"/>
        <c:axId val="566565880"/>
      </c:scatterChart>
      <c:valAx>
        <c:axId val="5665701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565880"/>
        <c:crosses val="autoZero"/>
        <c:crossBetween val="midCat"/>
      </c:valAx>
      <c:valAx>
        <c:axId val="5665658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5701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b-NO"/>
              <a:t>Enhetsdiagram</a:t>
            </a:r>
          </a:p>
        </c:rich>
      </c:tx>
      <c:layout>
        <c:manualLayout>
          <c:xMode val="edge"/>
          <c:yMode val="edge"/>
          <c:x val="0.37678207739307534"/>
          <c:y val="3.678929765886288E-2"/>
        </c:manualLayout>
      </c:layout>
      <c:overlay val="0"/>
      <c:spPr>
        <a:noFill/>
        <a:ln w="25400">
          <a:noFill/>
        </a:ln>
      </c:spPr>
    </c:title>
    <c:autoTitleDeleted val="0"/>
    <c:plotArea>
      <c:layout>
        <c:manualLayout>
          <c:layoutTarget val="inner"/>
          <c:xMode val="edge"/>
          <c:yMode val="edge"/>
          <c:x val="0.19959266802443992"/>
          <c:y val="0.22408026755852842"/>
          <c:w val="0.60081466395112015"/>
          <c:h val="0.54515050167224077"/>
        </c:manualLayout>
      </c:layout>
      <c:scatterChart>
        <c:scatterStyle val="smoothMarker"/>
        <c:varyColors val="0"/>
        <c:ser>
          <c:idx val="0"/>
          <c:order val="0"/>
          <c:tx>
            <c:strRef>
              <c:f>'7'!$E$3</c:f>
              <c:strCache>
                <c:ptCount val="1"/>
                <c:pt idx="0">
                  <c:v>VEK</c:v>
                </c:pt>
              </c:strCache>
            </c:strRef>
          </c:tx>
          <c:spPr>
            <a:ln w="12700">
              <a:solidFill>
                <a:srgbClr val="000080"/>
              </a:solidFill>
              <a:prstDash val="solid"/>
            </a:ln>
          </c:spPr>
          <c:marker>
            <c:symbol val="none"/>
          </c:marker>
          <c:xVal>
            <c:numRef>
              <c:f>'7'!$A$4:$A$9</c:f>
              <c:numCache>
                <c:formatCode>#,##0</c:formatCode>
                <c:ptCount val="6"/>
                <c:pt idx="0">
                  <c:v>0</c:v>
                </c:pt>
                <c:pt idx="1">
                  <c:v>1000</c:v>
                </c:pt>
                <c:pt idx="2">
                  <c:v>2000</c:v>
                </c:pt>
                <c:pt idx="3">
                  <c:v>5000</c:v>
                </c:pt>
                <c:pt idx="4">
                  <c:v>10000</c:v>
                </c:pt>
                <c:pt idx="5">
                  <c:v>20000</c:v>
                </c:pt>
              </c:numCache>
            </c:numRef>
          </c:xVal>
          <c:yVal>
            <c:numRef>
              <c:f>'7'!$E$4:$E$9</c:f>
              <c:numCache>
                <c:formatCode>#,##0</c:formatCode>
                <c:ptCount val="6"/>
                <c:pt idx="1">
                  <c:v>200</c:v>
                </c:pt>
                <c:pt idx="2">
                  <c:v>200</c:v>
                </c:pt>
                <c:pt idx="3">
                  <c:v>200</c:v>
                </c:pt>
                <c:pt idx="4">
                  <c:v>200</c:v>
                </c:pt>
                <c:pt idx="5">
                  <c:v>200</c:v>
                </c:pt>
              </c:numCache>
            </c:numRef>
          </c:yVal>
          <c:smooth val="1"/>
          <c:extLst>
            <c:ext xmlns:c16="http://schemas.microsoft.com/office/drawing/2014/chart" uri="{C3380CC4-5D6E-409C-BE32-E72D297353CC}">
              <c16:uniqueId val="{00000000-797C-4436-9DCD-FDB5B99C8B04}"/>
            </c:ext>
          </c:extLst>
        </c:ser>
        <c:ser>
          <c:idx val="1"/>
          <c:order val="1"/>
          <c:tx>
            <c:strRef>
              <c:f>'7'!$F$3</c:f>
              <c:strCache>
                <c:ptCount val="1"/>
                <c:pt idx="0">
                  <c:v>FEK</c:v>
                </c:pt>
              </c:strCache>
            </c:strRef>
          </c:tx>
          <c:spPr>
            <a:ln w="12700">
              <a:solidFill>
                <a:srgbClr val="FF00FF"/>
              </a:solidFill>
              <a:prstDash val="solid"/>
            </a:ln>
          </c:spPr>
          <c:marker>
            <c:symbol val="none"/>
          </c:marker>
          <c:xVal>
            <c:numRef>
              <c:f>'7'!$A$4:$A$9</c:f>
              <c:numCache>
                <c:formatCode>#,##0</c:formatCode>
                <c:ptCount val="6"/>
                <c:pt idx="0">
                  <c:v>0</c:v>
                </c:pt>
                <c:pt idx="1">
                  <c:v>1000</c:v>
                </c:pt>
                <c:pt idx="2">
                  <c:v>2000</c:v>
                </c:pt>
                <c:pt idx="3">
                  <c:v>5000</c:v>
                </c:pt>
                <c:pt idx="4">
                  <c:v>10000</c:v>
                </c:pt>
                <c:pt idx="5">
                  <c:v>20000</c:v>
                </c:pt>
              </c:numCache>
            </c:numRef>
          </c:xVal>
          <c:yVal>
            <c:numRef>
              <c:f>'7'!$F$4:$F$9</c:f>
              <c:numCache>
                <c:formatCode>#,##0</c:formatCode>
                <c:ptCount val="6"/>
                <c:pt idx="1">
                  <c:v>600</c:v>
                </c:pt>
                <c:pt idx="2">
                  <c:v>300</c:v>
                </c:pt>
                <c:pt idx="3">
                  <c:v>120</c:v>
                </c:pt>
                <c:pt idx="4">
                  <c:v>60</c:v>
                </c:pt>
                <c:pt idx="5">
                  <c:v>30</c:v>
                </c:pt>
              </c:numCache>
            </c:numRef>
          </c:yVal>
          <c:smooth val="1"/>
          <c:extLst>
            <c:ext xmlns:c16="http://schemas.microsoft.com/office/drawing/2014/chart" uri="{C3380CC4-5D6E-409C-BE32-E72D297353CC}">
              <c16:uniqueId val="{00000001-797C-4436-9DCD-FDB5B99C8B04}"/>
            </c:ext>
          </c:extLst>
        </c:ser>
        <c:ser>
          <c:idx val="2"/>
          <c:order val="2"/>
          <c:tx>
            <c:strRef>
              <c:f>'7'!$G$3</c:f>
              <c:strCache>
                <c:ptCount val="1"/>
                <c:pt idx="0">
                  <c:v>SEK</c:v>
                </c:pt>
              </c:strCache>
            </c:strRef>
          </c:tx>
          <c:spPr>
            <a:ln w="12700">
              <a:solidFill>
                <a:srgbClr val="FFFF00"/>
              </a:solidFill>
              <a:prstDash val="solid"/>
            </a:ln>
          </c:spPr>
          <c:marker>
            <c:symbol val="none"/>
          </c:marker>
          <c:xVal>
            <c:numRef>
              <c:f>'7'!$A$4:$A$9</c:f>
              <c:numCache>
                <c:formatCode>#,##0</c:formatCode>
                <c:ptCount val="6"/>
                <c:pt idx="0">
                  <c:v>0</c:v>
                </c:pt>
                <c:pt idx="1">
                  <c:v>1000</c:v>
                </c:pt>
                <c:pt idx="2">
                  <c:v>2000</c:v>
                </c:pt>
                <c:pt idx="3">
                  <c:v>5000</c:v>
                </c:pt>
                <c:pt idx="4">
                  <c:v>10000</c:v>
                </c:pt>
                <c:pt idx="5">
                  <c:v>20000</c:v>
                </c:pt>
              </c:numCache>
            </c:numRef>
          </c:xVal>
          <c:yVal>
            <c:numRef>
              <c:f>'7'!$G$4:$G$9</c:f>
              <c:numCache>
                <c:formatCode>#,##0</c:formatCode>
                <c:ptCount val="6"/>
                <c:pt idx="1">
                  <c:v>800</c:v>
                </c:pt>
                <c:pt idx="2">
                  <c:v>500</c:v>
                </c:pt>
                <c:pt idx="3">
                  <c:v>320</c:v>
                </c:pt>
                <c:pt idx="4">
                  <c:v>260</c:v>
                </c:pt>
                <c:pt idx="5">
                  <c:v>230</c:v>
                </c:pt>
              </c:numCache>
            </c:numRef>
          </c:yVal>
          <c:smooth val="1"/>
          <c:extLst>
            <c:ext xmlns:c16="http://schemas.microsoft.com/office/drawing/2014/chart" uri="{C3380CC4-5D6E-409C-BE32-E72D297353CC}">
              <c16:uniqueId val="{00000002-797C-4436-9DCD-FDB5B99C8B04}"/>
            </c:ext>
          </c:extLst>
        </c:ser>
        <c:dLbls>
          <c:showLegendKey val="0"/>
          <c:showVal val="0"/>
          <c:showCatName val="0"/>
          <c:showSerName val="0"/>
          <c:showPercent val="0"/>
          <c:showBubbleSize val="0"/>
        </c:dLbls>
        <c:axId val="498080848"/>
        <c:axId val="1"/>
      </c:scatterChart>
      <c:valAx>
        <c:axId val="4980808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b-NO"/>
                  <a:t>Mengde</a:t>
                </a:r>
              </a:p>
            </c:rich>
          </c:tx>
          <c:layout>
            <c:manualLayout>
              <c:xMode val="edge"/>
              <c:yMode val="edge"/>
              <c:x val="0.4439918533604888"/>
              <c:y val="0.872909698996655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nb-NO"/>
                  <a:t>Kr</a:t>
                </a:r>
              </a:p>
            </c:rich>
          </c:tx>
          <c:layout>
            <c:manualLayout>
              <c:xMode val="edge"/>
              <c:yMode val="edge"/>
              <c:x val="3.2586558044806514E-2"/>
              <c:y val="0.464882943143812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8080848"/>
        <c:crosses val="autoZero"/>
        <c:crossBetween val="midCat"/>
      </c:valAx>
      <c:spPr>
        <a:solidFill>
          <a:srgbClr val="C0C0C0"/>
        </a:solidFill>
        <a:ln w="12700">
          <a:solidFill>
            <a:srgbClr val="808080"/>
          </a:solidFill>
          <a:prstDash val="solid"/>
        </a:ln>
      </c:spPr>
    </c:plotArea>
    <c:legend>
      <c:legendPos val="r"/>
      <c:layout>
        <c:manualLayout>
          <c:xMode val="edge"/>
          <c:yMode val="edge"/>
          <c:x val="0.85539714867617112"/>
          <c:y val="0.39130434782608697"/>
          <c:w val="0.1283095723014257"/>
          <c:h val="0.21404682274247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span"/>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Enhetsdiagram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'8'!$E$3</c:f>
              <c:strCache>
                <c:ptCount val="1"/>
                <c:pt idx="0">
                  <c:v>VEK</c:v>
                </c:pt>
              </c:strCache>
            </c:strRef>
          </c:tx>
          <c:spPr>
            <a:ln w="19050" cap="rnd">
              <a:solidFill>
                <a:schemeClr val="accent1"/>
              </a:solidFill>
              <a:round/>
            </a:ln>
            <a:effectLst/>
          </c:spPr>
          <c:marker>
            <c:symbol val="none"/>
          </c:marker>
          <c:xVal>
            <c:numRef>
              <c:f>'8'!$A$4:$A$11</c:f>
              <c:numCache>
                <c:formatCode>#,##0</c:formatCode>
                <c:ptCount val="8"/>
                <c:pt idx="0">
                  <c:v>0</c:v>
                </c:pt>
                <c:pt idx="1">
                  <c:v>10</c:v>
                </c:pt>
                <c:pt idx="2">
                  <c:v>20</c:v>
                </c:pt>
                <c:pt idx="3">
                  <c:v>30</c:v>
                </c:pt>
                <c:pt idx="4">
                  <c:v>40</c:v>
                </c:pt>
                <c:pt idx="5">
                  <c:v>50</c:v>
                </c:pt>
                <c:pt idx="6">
                  <c:v>60</c:v>
                </c:pt>
                <c:pt idx="7">
                  <c:v>70</c:v>
                </c:pt>
              </c:numCache>
            </c:numRef>
          </c:xVal>
          <c:yVal>
            <c:numRef>
              <c:f>'8'!$E$4:$E$11</c:f>
              <c:numCache>
                <c:formatCode>#,##0</c:formatCode>
                <c:ptCount val="8"/>
                <c:pt idx="1">
                  <c:v>420</c:v>
                </c:pt>
                <c:pt idx="2">
                  <c:v>360</c:v>
                </c:pt>
                <c:pt idx="3">
                  <c:v>320</c:v>
                </c:pt>
                <c:pt idx="4">
                  <c:v>300</c:v>
                </c:pt>
                <c:pt idx="5">
                  <c:v>300</c:v>
                </c:pt>
                <c:pt idx="6">
                  <c:v>380</c:v>
                </c:pt>
                <c:pt idx="7">
                  <c:v>460</c:v>
                </c:pt>
              </c:numCache>
            </c:numRef>
          </c:yVal>
          <c:smooth val="1"/>
          <c:extLst>
            <c:ext xmlns:c16="http://schemas.microsoft.com/office/drawing/2014/chart" uri="{C3380CC4-5D6E-409C-BE32-E72D297353CC}">
              <c16:uniqueId val="{00000000-C58C-46AA-BE99-0CBF222DC77D}"/>
            </c:ext>
          </c:extLst>
        </c:ser>
        <c:ser>
          <c:idx val="1"/>
          <c:order val="1"/>
          <c:tx>
            <c:strRef>
              <c:f>'8'!$F$3</c:f>
              <c:strCache>
                <c:ptCount val="1"/>
                <c:pt idx="0">
                  <c:v>FEK</c:v>
                </c:pt>
              </c:strCache>
            </c:strRef>
          </c:tx>
          <c:spPr>
            <a:ln w="19050" cap="rnd">
              <a:solidFill>
                <a:schemeClr val="accent2"/>
              </a:solidFill>
              <a:round/>
            </a:ln>
            <a:effectLst/>
          </c:spPr>
          <c:marker>
            <c:symbol val="none"/>
          </c:marker>
          <c:xVal>
            <c:numRef>
              <c:f>'8'!$A$4:$A$11</c:f>
              <c:numCache>
                <c:formatCode>#,##0</c:formatCode>
                <c:ptCount val="8"/>
                <c:pt idx="0">
                  <c:v>0</c:v>
                </c:pt>
                <c:pt idx="1">
                  <c:v>10</c:v>
                </c:pt>
                <c:pt idx="2">
                  <c:v>20</c:v>
                </c:pt>
                <c:pt idx="3">
                  <c:v>30</c:v>
                </c:pt>
                <c:pt idx="4">
                  <c:v>40</c:v>
                </c:pt>
                <c:pt idx="5">
                  <c:v>50</c:v>
                </c:pt>
                <c:pt idx="6">
                  <c:v>60</c:v>
                </c:pt>
                <c:pt idx="7">
                  <c:v>70</c:v>
                </c:pt>
              </c:numCache>
            </c:numRef>
          </c:xVal>
          <c:yVal>
            <c:numRef>
              <c:f>'8'!$F$4:$F$11</c:f>
              <c:numCache>
                <c:formatCode>#,##0</c:formatCode>
                <c:ptCount val="8"/>
                <c:pt idx="1">
                  <c:v>2400</c:v>
                </c:pt>
                <c:pt idx="2">
                  <c:v>1200</c:v>
                </c:pt>
                <c:pt idx="3">
                  <c:v>800</c:v>
                </c:pt>
                <c:pt idx="4">
                  <c:v>600</c:v>
                </c:pt>
                <c:pt idx="5">
                  <c:v>480</c:v>
                </c:pt>
                <c:pt idx="6">
                  <c:v>400</c:v>
                </c:pt>
                <c:pt idx="7">
                  <c:v>342.85714285714283</c:v>
                </c:pt>
              </c:numCache>
            </c:numRef>
          </c:yVal>
          <c:smooth val="1"/>
          <c:extLst>
            <c:ext xmlns:c16="http://schemas.microsoft.com/office/drawing/2014/chart" uri="{C3380CC4-5D6E-409C-BE32-E72D297353CC}">
              <c16:uniqueId val="{00000001-C58C-46AA-BE99-0CBF222DC77D}"/>
            </c:ext>
          </c:extLst>
        </c:ser>
        <c:ser>
          <c:idx val="2"/>
          <c:order val="2"/>
          <c:tx>
            <c:strRef>
              <c:f>'8'!$G$3</c:f>
              <c:strCache>
                <c:ptCount val="1"/>
                <c:pt idx="0">
                  <c:v>SEK</c:v>
                </c:pt>
              </c:strCache>
            </c:strRef>
          </c:tx>
          <c:spPr>
            <a:ln w="19050" cap="rnd">
              <a:solidFill>
                <a:schemeClr val="accent3"/>
              </a:solidFill>
              <a:round/>
            </a:ln>
            <a:effectLst/>
          </c:spPr>
          <c:marker>
            <c:symbol val="none"/>
          </c:marker>
          <c:xVal>
            <c:numRef>
              <c:f>'8'!$A$4:$A$11</c:f>
              <c:numCache>
                <c:formatCode>#,##0</c:formatCode>
                <c:ptCount val="8"/>
                <c:pt idx="0">
                  <c:v>0</c:v>
                </c:pt>
                <c:pt idx="1">
                  <c:v>10</c:v>
                </c:pt>
                <c:pt idx="2">
                  <c:v>20</c:v>
                </c:pt>
                <c:pt idx="3">
                  <c:v>30</c:v>
                </c:pt>
                <c:pt idx="4">
                  <c:v>40</c:v>
                </c:pt>
                <c:pt idx="5">
                  <c:v>50</c:v>
                </c:pt>
                <c:pt idx="6">
                  <c:v>60</c:v>
                </c:pt>
                <c:pt idx="7">
                  <c:v>70</c:v>
                </c:pt>
              </c:numCache>
            </c:numRef>
          </c:xVal>
          <c:yVal>
            <c:numRef>
              <c:f>'8'!$G$4:$G$11</c:f>
              <c:numCache>
                <c:formatCode>#,##0</c:formatCode>
                <c:ptCount val="8"/>
                <c:pt idx="1">
                  <c:v>2820</c:v>
                </c:pt>
                <c:pt idx="2">
                  <c:v>1560</c:v>
                </c:pt>
                <c:pt idx="3">
                  <c:v>1120</c:v>
                </c:pt>
                <c:pt idx="4">
                  <c:v>900</c:v>
                </c:pt>
                <c:pt idx="5">
                  <c:v>780</c:v>
                </c:pt>
                <c:pt idx="6">
                  <c:v>780</c:v>
                </c:pt>
                <c:pt idx="7">
                  <c:v>802.85714285714289</c:v>
                </c:pt>
              </c:numCache>
            </c:numRef>
          </c:yVal>
          <c:smooth val="1"/>
          <c:extLst>
            <c:ext xmlns:c16="http://schemas.microsoft.com/office/drawing/2014/chart" uri="{C3380CC4-5D6E-409C-BE32-E72D297353CC}">
              <c16:uniqueId val="{00000002-C58C-46AA-BE99-0CBF222DC77D}"/>
            </c:ext>
          </c:extLst>
        </c:ser>
        <c:dLbls>
          <c:showLegendKey val="0"/>
          <c:showVal val="0"/>
          <c:showCatName val="0"/>
          <c:showSerName val="0"/>
          <c:showPercent val="0"/>
          <c:showBubbleSize val="0"/>
        </c:dLbls>
        <c:axId val="538328528"/>
        <c:axId val="538329512"/>
      </c:scatterChart>
      <c:valAx>
        <c:axId val="538328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329512"/>
        <c:crosses val="autoZero"/>
        <c:crossBetween val="midCat"/>
      </c:valAx>
      <c:valAx>
        <c:axId val="538329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328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Enhetsdiagram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'9'!$F$8</c:f>
              <c:strCache>
                <c:ptCount val="1"/>
                <c:pt idx="0">
                  <c:v>VEK</c:v>
                </c:pt>
              </c:strCache>
            </c:strRef>
          </c:tx>
          <c:spPr>
            <a:ln w="19050" cap="rnd">
              <a:solidFill>
                <a:schemeClr val="accent1"/>
              </a:solidFill>
              <a:round/>
            </a:ln>
            <a:effectLst/>
          </c:spPr>
          <c:marker>
            <c:symbol val="none"/>
          </c:marker>
          <c:xVal>
            <c:numRef>
              <c:f>'9'!$B$9:$B$15</c:f>
              <c:numCache>
                <c:formatCode>#,##0</c:formatCode>
                <c:ptCount val="7"/>
                <c:pt idx="0">
                  <c:v>0</c:v>
                </c:pt>
                <c:pt idx="1">
                  <c:v>100</c:v>
                </c:pt>
                <c:pt idx="2">
                  <c:v>200</c:v>
                </c:pt>
                <c:pt idx="3">
                  <c:v>300</c:v>
                </c:pt>
                <c:pt idx="4">
                  <c:v>400</c:v>
                </c:pt>
                <c:pt idx="5">
                  <c:v>500</c:v>
                </c:pt>
                <c:pt idx="6">
                  <c:v>600</c:v>
                </c:pt>
              </c:numCache>
            </c:numRef>
          </c:xVal>
          <c:yVal>
            <c:numRef>
              <c:f>'9'!$F$9:$F$15</c:f>
              <c:numCache>
                <c:formatCode>#,##0</c:formatCode>
                <c:ptCount val="7"/>
                <c:pt idx="1">
                  <c:v>70</c:v>
                </c:pt>
                <c:pt idx="2">
                  <c:v>50</c:v>
                </c:pt>
                <c:pt idx="3">
                  <c:v>40</c:v>
                </c:pt>
                <c:pt idx="4">
                  <c:v>40</c:v>
                </c:pt>
                <c:pt idx="5">
                  <c:v>50</c:v>
                </c:pt>
                <c:pt idx="6">
                  <c:v>65</c:v>
                </c:pt>
              </c:numCache>
            </c:numRef>
          </c:yVal>
          <c:smooth val="1"/>
          <c:extLst>
            <c:ext xmlns:c16="http://schemas.microsoft.com/office/drawing/2014/chart" uri="{C3380CC4-5D6E-409C-BE32-E72D297353CC}">
              <c16:uniqueId val="{00000000-2A58-4483-96D0-D3FA6237600A}"/>
            </c:ext>
          </c:extLst>
        </c:ser>
        <c:ser>
          <c:idx val="1"/>
          <c:order val="1"/>
          <c:tx>
            <c:strRef>
              <c:f>'9'!$G$8</c:f>
              <c:strCache>
                <c:ptCount val="1"/>
                <c:pt idx="0">
                  <c:v>FEK</c:v>
                </c:pt>
              </c:strCache>
            </c:strRef>
          </c:tx>
          <c:spPr>
            <a:ln w="19050" cap="rnd">
              <a:solidFill>
                <a:schemeClr val="accent2"/>
              </a:solidFill>
              <a:round/>
            </a:ln>
            <a:effectLst/>
          </c:spPr>
          <c:marker>
            <c:symbol val="none"/>
          </c:marker>
          <c:xVal>
            <c:numRef>
              <c:f>'9'!$B$9:$B$15</c:f>
              <c:numCache>
                <c:formatCode>#,##0</c:formatCode>
                <c:ptCount val="7"/>
                <c:pt idx="0">
                  <c:v>0</c:v>
                </c:pt>
                <c:pt idx="1">
                  <c:v>100</c:v>
                </c:pt>
                <c:pt idx="2">
                  <c:v>200</c:v>
                </c:pt>
                <c:pt idx="3">
                  <c:v>300</c:v>
                </c:pt>
                <c:pt idx="4">
                  <c:v>400</c:v>
                </c:pt>
                <c:pt idx="5">
                  <c:v>500</c:v>
                </c:pt>
                <c:pt idx="6">
                  <c:v>600</c:v>
                </c:pt>
              </c:numCache>
            </c:numRef>
          </c:xVal>
          <c:yVal>
            <c:numRef>
              <c:f>'9'!$G$9:$G$15</c:f>
              <c:numCache>
                <c:formatCode>#,##0</c:formatCode>
                <c:ptCount val="7"/>
                <c:pt idx="1">
                  <c:v>120</c:v>
                </c:pt>
                <c:pt idx="2">
                  <c:v>60</c:v>
                </c:pt>
                <c:pt idx="3">
                  <c:v>40</c:v>
                </c:pt>
                <c:pt idx="4">
                  <c:v>30</c:v>
                </c:pt>
                <c:pt idx="5">
                  <c:v>24</c:v>
                </c:pt>
                <c:pt idx="6">
                  <c:v>20</c:v>
                </c:pt>
              </c:numCache>
            </c:numRef>
          </c:yVal>
          <c:smooth val="1"/>
          <c:extLst>
            <c:ext xmlns:c16="http://schemas.microsoft.com/office/drawing/2014/chart" uri="{C3380CC4-5D6E-409C-BE32-E72D297353CC}">
              <c16:uniqueId val="{00000001-2A58-4483-96D0-D3FA6237600A}"/>
            </c:ext>
          </c:extLst>
        </c:ser>
        <c:ser>
          <c:idx val="2"/>
          <c:order val="2"/>
          <c:tx>
            <c:strRef>
              <c:f>'9'!$H$8</c:f>
              <c:strCache>
                <c:ptCount val="1"/>
                <c:pt idx="0">
                  <c:v>SEK</c:v>
                </c:pt>
              </c:strCache>
            </c:strRef>
          </c:tx>
          <c:spPr>
            <a:ln w="19050" cap="rnd">
              <a:solidFill>
                <a:schemeClr val="accent3"/>
              </a:solidFill>
              <a:round/>
            </a:ln>
            <a:effectLst/>
          </c:spPr>
          <c:marker>
            <c:symbol val="none"/>
          </c:marker>
          <c:xVal>
            <c:numRef>
              <c:f>'9'!$B$9:$B$15</c:f>
              <c:numCache>
                <c:formatCode>#,##0</c:formatCode>
                <c:ptCount val="7"/>
                <c:pt idx="0">
                  <c:v>0</c:v>
                </c:pt>
                <c:pt idx="1">
                  <c:v>100</c:v>
                </c:pt>
                <c:pt idx="2">
                  <c:v>200</c:v>
                </c:pt>
                <c:pt idx="3">
                  <c:v>300</c:v>
                </c:pt>
                <c:pt idx="4">
                  <c:v>400</c:v>
                </c:pt>
                <c:pt idx="5">
                  <c:v>500</c:v>
                </c:pt>
                <c:pt idx="6">
                  <c:v>600</c:v>
                </c:pt>
              </c:numCache>
            </c:numRef>
          </c:xVal>
          <c:yVal>
            <c:numRef>
              <c:f>'9'!$H$9:$H$15</c:f>
              <c:numCache>
                <c:formatCode>#,##0</c:formatCode>
                <c:ptCount val="7"/>
                <c:pt idx="1">
                  <c:v>190</c:v>
                </c:pt>
                <c:pt idx="2">
                  <c:v>110</c:v>
                </c:pt>
                <c:pt idx="3">
                  <c:v>80</c:v>
                </c:pt>
                <c:pt idx="4">
                  <c:v>70</c:v>
                </c:pt>
                <c:pt idx="5">
                  <c:v>74</c:v>
                </c:pt>
                <c:pt idx="6">
                  <c:v>85</c:v>
                </c:pt>
              </c:numCache>
            </c:numRef>
          </c:yVal>
          <c:smooth val="1"/>
          <c:extLst>
            <c:ext xmlns:c16="http://schemas.microsoft.com/office/drawing/2014/chart" uri="{C3380CC4-5D6E-409C-BE32-E72D297353CC}">
              <c16:uniqueId val="{00000002-2A58-4483-96D0-D3FA6237600A}"/>
            </c:ext>
          </c:extLst>
        </c:ser>
        <c:dLbls>
          <c:showLegendKey val="0"/>
          <c:showVal val="0"/>
          <c:showCatName val="0"/>
          <c:showSerName val="0"/>
          <c:showPercent val="0"/>
          <c:showBubbleSize val="0"/>
        </c:dLbls>
        <c:axId val="538328528"/>
        <c:axId val="538329512"/>
      </c:scatterChart>
      <c:valAx>
        <c:axId val="538328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329512"/>
        <c:crosses val="autoZero"/>
        <c:crossBetween val="midCat"/>
      </c:valAx>
      <c:valAx>
        <c:axId val="538329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328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'13'!$F$5</c:f>
              <c:strCache>
                <c:ptCount val="1"/>
                <c:pt idx="0">
                  <c:v>DEK</c:v>
                </c:pt>
              </c:strCache>
            </c:strRef>
          </c:tx>
          <c:spPr>
            <a:ln w="19050" cap="rnd">
              <a:solidFill>
                <a:schemeClr val="accent1"/>
              </a:solidFill>
              <a:round/>
            </a:ln>
            <a:effectLst/>
          </c:spPr>
          <c:marker>
            <c:symbol val="none"/>
          </c:marker>
          <c:xVal>
            <c:numRef>
              <c:f>'13'!$B$6:$B$22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'13'!$F$6:$F$22</c:f>
              <c:numCache>
                <c:formatCode>#,##0.00</c:formatCode>
                <c:ptCount val="17"/>
                <c:pt idx="1">
                  <c:v>1200</c:v>
                </c:pt>
                <c:pt idx="3">
                  <c:v>700</c:v>
                </c:pt>
                <c:pt idx="5">
                  <c:v>460</c:v>
                </c:pt>
                <c:pt idx="7">
                  <c:v>360</c:v>
                </c:pt>
                <c:pt idx="9">
                  <c:v>400</c:v>
                </c:pt>
                <c:pt idx="11">
                  <c:v>600</c:v>
                </c:pt>
                <c:pt idx="13">
                  <c:v>1040</c:v>
                </c:pt>
                <c:pt idx="15">
                  <c:v>1900</c:v>
                </c:pt>
              </c:numCache>
            </c:numRef>
          </c:yVal>
          <c:smooth val="1"/>
          <c:extLst>
            <c:ext xmlns:c16="http://schemas.microsoft.com/office/drawing/2014/chart" uri="{C3380CC4-5D6E-409C-BE32-E72D297353CC}">
              <c16:uniqueId val="{00000000-475B-4354-9760-4806FDC6EA04}"/>
            </c:ext>
          </c:extLst>
        </c:ser>
        <c:ser>
          <c:idx val="1"/>
          <c:order val="1"/>
          <c:tx>
            <c:strRef>
              <c:f>'13'!$G$5</c:f>
              <c:strCache>
                <c:ptCount val="1"/>
                <c:pt idx="0">
                  <c:v>VEK</c:v>
                </c:pt>
              </c:strCache>
            </c:strRef>
          </c:tx>
          <c:spPr>
            <a:ln w="19050" cap="rnd">
              <a:solidFill>
                <a:schemeClr val="accent2"/>
              </a:solidFill>
              <a:round/>
            </a:ln>
            <a:effectLst/>
          </c:spPr>
          <c:marker>
            <c:symbol val="none"/>
          </c:marker>
          <c:xVal>
            <c:numRef>
              <c:f>'13'!$B$6:$B$22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'13'!$G$6:$G$22</c:f>
              <c:numCache>
                <c:formatCode>#,##0.00</c:formatCode>
                <c:ptCount val="17"/>
                <c:pt idx="2">
                  <c:v>1200</c:v>
                </c:pt>
                <c:pt idx="4">
                  <c:v>950</c:v>
                </c:pt>
                <c:pt idx="6">
                  <c:v>786.66666666666663</c:v>
                </c:pt>
                <c:pt idx="8">
                  <c:v>680</c:v>
                </c:pt>
                <c:pt idx="10">
                  <c:v>624</c:v>
                </c:pt>
                <c:pt idx="12">
                  <c:v>620</c:v>
                </c:pt>
                <c:pt idx="14">
                  <c:v>680</c:v>
                </c:pt>
                <c:pt idx="16">
                  <c:v>832.5</c:v>
                </c:pt>
              </c:numCache>
            </c:numRef>
          </c:yVal>
          <c:smooth val="1"/>
          <c:extLst>
            <c:ext xmlns:c16="http://schemas.microsoft.com/office/drawing/2014/chart" uri="{C3380CC4-5D6E-409C-BE32-E72D297353CC}">
              <c16:uniqueId val="{00000001-475B-4354-9760-4806FDC6EA04}"/>
            </c:ext>
          </c:extLst>
        </c:ser>
        <c:ser>
          <c:idx val="2"/>
          <c:order val="2"/>
          <c:tx>
            <c:strRef>
              <c:f>'13'!$H$5</c:f>
              <c:strCache>
                <c:ptCount val="1"/>
                <c:pt idx="0">
                  <c:v>SEK</c:v>
                </c:pt>
              </c:strCache>
            </c:strRef>
          </c:tx>
          <c:spPr>
            <a:ln w="19050" cap="rnd">
              <a:solidFill>
                <a:schemeClr val="accent3"/>
              </a:solidFill>
              <a:round/>
            </a:ln>
            <a:effectLst/>
          </c:spPr>
          <c:marker>
            <c:symbol val="none"/>
          </c:marker>
          <c:xVal>
            <c:numRef>
              <c:f>'13'!$B$6:$B$22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'13'!$H$6:$H$22</c:f>
              <c:numCache>
                <c:formatCode>#,##0.00</c:formatCode>
                <c:ptCount val="17"/>
                <c:pt idx="2">
                  <c:v>2200</c:v>
                </c:pt>
                <c:pt idx="4">
                  <c:v>1450</c:v>
                </c:pt>
                <c:pt idx="6">
                  <c:v>1120</c:v>
                </c:pt>
                <c:pt idx="8">
                  <c:v>930</c:v>
                </c:pt>
                <c:pt idx="10">
                  <c:v>824</c:v>
                </c:pt>
                <c:pt idx="12">
                  <c:v>786.66666666666663</c:v>
                </c:pt>
                <c:pt idx="14">
                  <c:v>822.85714285714289</c:v>
                </c:pt>
                <c:pt idx="16">
                  <c:v>957.5</c:v>
                </c:pt>
              </c:numCache>
            </c:numRef>
          </c:yVal>
          <c:smooth val="1"/>
          <c:extLst>
            <c:ext xmlns:c16="http://schemas.microsoft.com/office/drawing/2014/chart" uri="{C3380CC4-5D6E-409C-BE32-E72D297353CC}">
              <c16:uniqueId val="{00000002-475B-4354-9760-4806FDC6EA04}"/>
            </c:ext>
          </c:extLst>
        </c:ser>
        <c:dLbls>
          <c:showLegendKey val="0"/>
          <c:showVal val="0"/>
          <c:showCatName val="0"/>
          <c:showSerName val="0"/>
          <c:showPercent val="0"/>
          <c:showBubbleSize val="0"/>
        </c:dLbls>
        <c:axId val="467187344"/>
        <c:axId val="467186688"/>
      </c:scatterChart>
      <c:valAx>
        <c:axId val="467187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6688"/>
        <c:crosses val="autoZero"/>
        <c:crossBetween val="midCat"/>
      </c:valAx>
      <c:valAx>
        <c:axId val="467186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7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'13'!$H$45</c:f>
              <c:strCache>
                <c:ptCount val="1"/>
                <c:pt idx="0">
                  <c:v>DEK</c:v>
                </c:pt>
              </c:strCache>
            </c:strRef>
          </c:tx>
          <c:spPr>
            <a:ln w="19050" cap="rnd">
              <a:solidFill>
                <a:schemeClr val="accent2"/>
              </a:solidFill>
              <a:round/>
            </a:ln>
            <a:effectLst/>
          </c:spPr>
          <c:marker>
            <c:symbol val="none"/>
          </c:marker>
          <c:xVal>
            <c:numRef>
              <c:f>'13'!$B$46:$B$62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'13'!$H$46:$H$62</c:f>
              <c:numCache>
                <c:formatCode>#,##0.00</c:formatCode>
                <c:ptCount val="17"/>
                <c:pt idx="1">
                  <c:v>1200</c:v>
                </c:pt>
                <c:pt idx="3">
                  <c:v>700</c:v>
                </c:pt>
                <c:pt idx="5">
                  <c:v>460</c:v>
                </c:pt>
                <c:pt idx="7">
                  <c:v>360</c:v>
                </c:pt>
                <c:pt idx="9">
                  <c:v>400</c:v>
                </c:pt>
                <c:pt idx="11">
                  <c:v>600</c:v>
                </c:pt>
                <c:pt idx="13">
                  <c:v>1040</c:v>
                </c:pt>
                <c:pt idx="15">
                  <c:v>1900</c:v>
                </c:pt>
              </c:numCache>
            </c:numRef>
          </c:yVal>
          <c:smooth val="1"/>
          <c:extLst>
            <c:ext xmlns:c16="http://schemas.microsoft.com/office/drawing/2014/chart" uri="{C3380CC4-5D6E-409C-BE32-E72D297353CC}">
              <c16:uniqueId val="{00000000-C90D-4AA2-AE12-44CD58668C73}"/>
            </c:ext>
          </c:extLst>
        </c:ser>
        <c:ser>
          <c:idx val="1"/>
          <c:order val="1"/>
          <c:tx>
            <c:strRef>
              <c:f>'13'!$I$45</c:f>
              <c:strCache>
                <c:ptCount val="1"/>
                <c:pt idx="0">
                  <c:v>NY DEK</c:v>
                </c:pt>
              </c:strCache>
            </c:strRef>
          </c:tx>
          <c:spPr>
            <a:ln w="19050" cap="rnd">
              <a:solidFill>
                <a:schemeClr val="accent4"/>
              </a:solidFill>
              <a:prstDash val="dash"/>
              <a:round/>
            </a:ln>
            <a:effectLst/>
          </c:spPr>
          <c:marker>
            <c:symbol val="none"/>
          </c:marker>
          <c:xVal>
            <c:numRef>
              <c:f>'13'!$B$46:$B$62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'13'!$I$46:$I$62</c:f>
              <c:numCache>
                <c:formatCode>General</c:formatCode>
                <c:ptCount val="17"/>
                <c:pt idx="1">
                  <c:v>950</c:v>
                </c:pt>
                <c:pt idx="3">
                  <c:v>450</c:v>
                </c:pt>
                <c:pt idx="5">
                  <c:v>210</c:v>
                </c:pt>
                <c:pt idx="7">
                  <c:v>110</c:v>
                </c:pt>
                <c:pt idx="9">
                  <c:v>150</c:v>
                </c:pt>
                <c:pt idx="11">
                  <c:v>350</c:v>
                </c:pt>
                <c:pt idx="13">
                  <c:v>790</c:v>
                </c:pt>
                <c:pt idx="15">
                  <c:v>1650</c:v>
                </c:pt>
              </c:numCache>
            </c:numRef>
          </c:yVal>
          <c:smooth val="1"/>
          <c:extLst>
            <c:ext xmlns:c16="http://schemas.microsoft.com/office/drawing/2014/chart" uri="{C3380CC4-5D6E-409C-BE32-E72D297353CC}">
              <c16:uniqueId val="{00000001-C90D-4AA2-AE12-44CD58668C73}"/>
            </c:ext>
          </c:extLst>
        </c:ser>
        <c:ser>
          <c:idx val="2"/>
          <c:order val="2"/>
          <c:tx>
            <c:strRef>
              <c:f>'13'!$K$45</c:f>
              <c:strCache>
                <c:ptCount val="1"/>
                <c:pt idx="0">
                  <c:v>SEK</c:v>
                </c:pt>
              </c:strCache>
            </c:strRef>
          </c:tx>
          <c:spPr>
            <a:ln w="19050" cap="rnd">
              <a:solidFill>
                <a:schemeClr val="accent6"/>
              </a:solidFill>
              <a:round/>
            </a:ln>
            <a:effectLst/>
          </c:spPr>
          <c:marker>
            <c:symbol val="none"/>
          </c:marker>
          <c:xVal>
            <c:numRef>
              <c:f>'13'!$B$46:$B$62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'13'!$K$46:$K$62</c:f>
              <c:numCache>
                <c:formatCode>#,##0.00</c:formatCode>
                <c:ptCount val="17"/>
                <c:pt idx="2">
                  <c:v>2200</c:v>
                </c:pt>
                <c:pt idx="4">
                  <c:v>1450</c:v>
                </c:pt>
                <c:pt idx="6">
                  <c:v>1120</c:v>
                </c:pt>
                <c:pt idx="8">
                  <c:v>930</c:v>
                </c:pt>
                <c:pt idx="10">
                  <c:v>824</c:v>
                </c:pt>
                <c:pt idx="12">
                  <c:v>786.66666666666663</c:v>
                </c:pt>
                <c:pt idx="14">
                  <c:v>822.85714285714289</c:v>
                </c:pt>
                <c:pt idx="16">
                  <c:v>957.5</c:v>
                </c:pt>
              </c:numCache>
            </c:numRef>
          </c:yVal>
          <c:smooth val="1"/>
          <c:extLst>
            <c:ext xmlns:c16="http://schemas.microsoft.com/office/drawing/2014/chart" uri="{C3380CC4-5D6E-409C-BE32-E72D297353CC}">
              <c16:uniqueId val="{00000002-C90D-4AA2-AE12-44CD58668C73}"/>
            </c:ext>
          </c:extLst>
        </c:ser>
        <c:ser>
          <c:idx val="3"/>
          <c:order val="3"/>
          <c:tx>
            <c:strRef>
              <c:f>'13'!$L$45</c:f>
              <c:strCache>
                <c:ptCount val="1"/>
                <c:pt idx="0">
                  <c:v>NY SEK</c:v>
                </c:pt>
              </c:strCache>
            </c:strRef>
          </c:tx>
          <c:spPr>
            <a:ln w="19050" cap="rnd">
              <a:solidFill>
                <a:schemeClr val="accent2">
                  <a:lumMod val="60000"/>
                </a:schemeClr>
              </a:solidFill>
              <a:prstDash val="dash"/>
              <a:round/>
            </a:ln>
            <a:effectLst/>
          </c:spPr>
          <c:marker>
            <c:symbol val="none"/>
          </c:marker>
          <c:xVal>
            <c:numRef>
              <c:f>'13'!$B$46:$B$62</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'13'!$L$46:$L$62</c:f>
              <c:numCache>
                <c:formatCode>#,##0.00</c:formatCode>
                <c:ptCount val="17"/>
                <c:pt idx="2">
                  <c:v>2700</c:v>
                </c:pt>
                <c:pt idx="4">
                  <c:v>1575</c:v>
                </c:pt>
                <c:pt idx="6">
                  <c:v>1120</c:v>
                </c:pt>
                <c:pt idx="8">
                  <c:v>867.5</c:v>
                </c:pt>
                <c:pt idx="10">
                  <c:v>724</c:v>
                </c:pt>
                <c:pt idx="12">
                  <c:v>661.66666666666663</c:v>
                </c:pt>
                <c:pt idx="14">
                  <c:v>680</c:v>
                </c:pt>
                <c:pt idx="16">
                  <c:v>801.25</c:v>
                </c:pt>
              </c:numCache>
            </c:numRef>
          </c:yVal>
          <c:smooth val="1"/>
          <c:extLst>
            <c:ext xmlns:c16="http://schemas.microsoft.com/office/drawing/2014/chart" uri="{C3380CC4-5D6E-409C-BE32-E72D297353CC}">
              <c16:uniqueId val="{00000003-C90D-4AA2-AE12-44CD58668C73}"/>
            </c:ext>
          </c:extLst>
        </c:ser>
        <c:dLbls>
          <c:showLegendKey val="0"/>
          <c:showVal val="0"/>
          <c:showCatName val="0"/>
          <c:showSerName val="0"/>
          <c:showPercent val="0"/>
          <c:showBubbleSize val="0"/>
        </c:dLbls>
        <c:axId val="553409416"/>
        <c:axId val="553405808"/>
      </c:scatterChart>
      <c:valAx>
        <c:axId val="553409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405808"/>
        <c:crosses val="autoZero"/>
        <c:crossBetween val="midCat"/>
      </c:valAx>
      <c:valAx>
        <c:axId val="553405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4094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Enhetsdiagram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'14'!$F$8</c:f>
              <c:strCache>
                <c:ptCount val="1"/>
                <c:pt idx="0">
                  <c:v>DEK</c:v>
                </c:pt>
              </c:strCache>
            </c:strRef>
          </c:tx>
          <c:spPr>
            <a:ln w="19050" cap="rnd">
              <a:solidFill>
                <a:schemeClr val="accent1"/>
              </a:solidFill>
              <a:round/>
            </a:ln>
            <a:effectLst/>
          </c:spPr>
          <c:marker>
            <c:symbol val="none"/>
          </c:marker>
          <c:xVal>
            <c:numRef>
              <c:f>'14'!$B$9:$B$25</c:f>
              <c:numCache>
                <c:formatCode>#,##0</c:formatCode>
                <c:ptCount val="17"/>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numCache>
            </c:numRef>
          </c:xVal>
          <c:yVal>
            <c:numRef>
              <c:f>'14'!$F$9:$F$25</c:f>
              <c:numCache>
                <c:formatCode>#,##0.00</c:formatCode>
                <c:ptCount val="17"/>
                <c:pt idx="1">
                  <c:v>1700</c:v>
                </c:pt>
                <c:pt idx="3">
                  <c:v>1300</c:v>
                </c:pt>
                <c:pt idx="5">
                  <c:v>1000</c:v>
                </c:pt>
                <c:pt idx="7">
                  <c:v>800</c:v>
                </c:pt>
                <c:pt idx="9">
                  <c:v>700</c:v>
                </c:pt>
                <c:pt idx="11">
                  <c:v>900</c:v>
                </c:pt>
                <c:pt idx="13">
                  <c:v>1400</c:v>
                </c:pt>
                <c:pt idx="15">
                  <c:v>3000</c:v>
                </c:pt>
              </c:numCache>
            </c:numRef>
          </c:yVal>
          <c:smooth val="1"/>
          <c:extLst>
            <c:ext xmlns:c16="http://schemas.microsoft.com/office/drawing/2014/chart" uri="{C3380CC4-5D6E-409C-BE32-E72D297353CC}">
              <c16:uniqueId val="{00000000-8315-4CF8-A555-D31A510709BE}"/>
            </c:ext>
          </c:extLst>
        </c:ser>
        <c:ser>
          <c:idx val="1"/>
          <c:order val="1"/>
          <c:tx>
            <c:strRef>
              <c:f>'14'!$G$8</c:f>
              <c:strCache>
                <c:ptCount val="1"/>
                <c:pt idx="0">
                  <c:v>VEK</c:v>
                </c:pt>
              </c:strCache>
            </c:strRef>
          </c:tx>
          <c:spPr>
            <a:ln w="19050" cap="rnd">
              <a:solidFill>
                <a:schemeClr val="accent2"/>
              </a:solidFill>
              <a:round/>
            </a:ln>
            <a:effectLst/>
          </c:spPr>
          <c:marker>
            <c:symbol val="none"/>
          </c:marker>
          <c:xVal>
            <c:numRef>
              <c:f>'14'!$B$9:$B$25</c:f>
              <c:numCache>
                <c:formatCode>#,##0</c:formatCode>
                <c:ptCount val="17"/>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numCache>
            </c:numRef>
          </c:xVal>
          <c:yVal>
            <c:numRef>
              <c:f>'14'!$G$9:$G$25</c:f>
              <c:numCache>
                <c:formatCode>#,##0.00</c:formatCode>
                <c:ptCount val="17"/>
                <c:pt idx="2">
                  <c:v>1700</c:v>
                </c:pt>
                <c:pt idx="4">
                  <c:v>1500</c:v>
                </c:pt>
                <c:pt idx="6">
                  <c:v>1333.3333333333333</c:v>
                </c:pt>
                <c:pt idx="8">
                  <c:v>1200</c:v>
                </c:pt>
                <c:pt idx="10">
                  <c:v>1100</c:v>
                </c:pt>
                <c:pt idx="12">
                  <c:v>1066.6666666666667</c:v>
                </c:pt>
                <c:pt idx="14">
                  <c:v>1114.2857142857142</c:v>
                </c:pt>
                <c:pt idx="16">
                  <c:v>1350</c:v>
                </c:pt>
              </c:numCache>
            </c:numRef>
          </c:yVal>
          <c:smooth val="1"/>
          <c:extLst>
            <c:ext xmlns:c16="http://schemas.microsoft.com/office/drawing/2014/chart" uri="{C3380CC4-5D6E-409C-BE32-E72D297353CC}">
              <c16:uniqueId val="{00000001-8315-4CF8-A555-D31A510709BE}"/>
            </c:ext>
          </c:extLst>
        </c:ser>
        <c:ser>
          <c:idx val="2"/>
          <c:order val="2"/>
          <c:tx>
            <c:strRef>
              <c:f>'14'!$H$8</c:f>
              <c:strCache>
                <c:ptCount val="1"/>
                <c:pt idx="0">
                  <c:v>SEK</c:v>
                </c:pt>
              </c:strCache>
            </c:strRef>
          </c:tx>
          <c:spPr>
            <a:ln w="19050" cap="rnd">
              <a:solidFill>
                <a:schemeClr val="accent3"/>
              </a:solidFill>
              <a:round/>
            </a:ln>
            <a:effectLst/>
          </c:spPr>
          <c:marker>
            <c:symbol val="none"/>
          </c:marker>
          <c:xVal>
            <c:numRef>
              <c:f>'14'!$B$9:$B$25</c:f>
              <c:numCache>
                <c:formatCode>#,##0</c:formatCode>
                <c:ptCount val="17"/>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numCache>
            </c:numRef>
          </c:xVal>
          <c:yVal>
            <c:numRef>
              <c:f>'14'!$H$9:$H$25</c:f>
              <c:numCache>
                <c:formatCode>#,##0.00</c:formatCode>
                <c:ptCount val="17"/>
                <c:pt idx="2">
                  <c:v>4700</c:v>
                </c:pt>
                <c:pt idx="4">
                  <c:v>3000</c:v>
                </c:pt>
                <c:pt idx="6">
                  <c:v>2333.3333333333335</c:v>
                </c:pt>
                <c:pt idx="8">
                  <c:v>1950</c:v>
                </c:pt>
                <c:pt idx="10">
                  <c:v>1700</c:v>
                </c:pt>
                <c:pt idx="12">
                  <c:v>1566.6666666666667</c:v>
                </c:pt>
                <c:pt idx="14">
                  <c:v>1542.8571428571429</c:v>
                </c:pt>
                <c:pt idx="16">
                  <c:v>1725</c:v>
                </c:pt>
              </c:numCache>
            </c:numRef>
          </c:yVal>
          <c:smooth val="1"/>
          <c:extLst>
            <c:ext xmlns:c16="http://schemas.microsoft.com/office/drawing/2014/chart" uri="{C3380CC4-5D6E-409C-BE32-E72D297353CC}">
              <c16:uniqueId val="{00000002-8315-4CF8-A555-D31A510709BE}"/>
            </c:ext>
          </c:extLst>
        </c:ser>
        <c:dLbls>
          <c:showLegendKey val="0"/>
          <c:showVal val="0"/>
          <c:showCatName val="0"/>
          <c:showSerName val="0"/>
          <c:showPercent val="0"/>
          <c:showBubbleSize val="0"/>
        </c:dLbls>
        <c:axId val="467187344"/>
        <c:axId val="467186688"/>
      </c:scatterChart>
      <c:valAx>
        <c:axId val="467187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6688"/>
        <c:crosses val="autoZero"/>
        <c:crossBetween val="midCat"/>
      </c:valAx>
      <c:valAx>
        <c:axId val="467186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7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Enhetsdiagram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'15'!$F$2</c:f>
              <c:strCache>
                <c:ptCount val="1"/>
                <c:pt idx="0">
                  <c:v>DEK</c:v>
                </c:pt>
              </c:strCache>
            </c:strRef>
          </c:tx>
          <c:spPr>
            <a:ln w="19050" cap="rnd">
              <a:solidFill>
                <a:schemeClr val="accent1"/>
              </a:solidFill>
              <a:round/>
            </a:ln>
            <a:effectLst/>
          </c:spPr>
          <c:marker>
            <c:symbol val="none"/>
          </c:marker>
          <c:xVal>
            <c:numRef>
              <c:f>'15'!$B$3:$B$21</c:f>
              <c:numCache>
                <c:formatCode>#,##0</c:formatCode>
                <c:ptCount val="19"/>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numCache>
            </c:numRef>
          </c:xVal>
          <c:yVal>
            <c:numRef>
              <c:f>'15'!$F$3:$F$21</c:f>
              <c:numCache>
                <c:formatCode>#,##0.00</c:formatCode>
                <c:ptCount val="19"/>
                <c:pt idx="1">
                  <c:v>140</c:v>
                </c:pt>
                <c:pt idx="3">
                  <c:v>80</c:v>
                </c:pt>
                <c:pt idx="5">
                  <c:v>60</c:v>
                </c:pt>
                <c:pt idx="7">
                  <c:v>50</c:v>
                </c:pt>
                <c:pt idx="9">
                  <c:v>50</c:v>
                </c:pt>
                <c:pt idx="11">
                  <c:v>60</c:v>
                </c:pt>
                <c:pt idx="13">
                  <c:v>80</c:v>
                </c:pt>
                <c:pt idx="15">
                  <c:v>170</c:v>
                </c:pt>
                <c:pt idx="17">
                  <c:v>290</c:v>
                </c:pt>
              </c:numCache>
            </c:numRef>
          </c:yVal>
          <c:smooth val="1"/>
          <c:extLst>
            <c:ext xmlns:c16="http://schemas.microsoft.com/office/drawing/2014/chart" uri="{C3380CC4-5D6E-409C-BE32-E72D297353CC}">
              <c16:uniqueId val="{00000000-77C0-458B-9A82-5FAD22C9328B}"/>
            </c:ext>
          </c:extLst>
        </c:ser>
        <c:ser>
          <c:idx val="1"/>
          <c:order val="1"/>
          <c:tx>
            <c:strRef>
              <c:f>'15'!$G$2</c:f>
              <c:strCache>
                <c:ptCount val="1"/>
                <c:pt idx="0">
                  <c:v>VEK</c:v>
                </c:pt>
              </c:strCache>
            </c:strRef>
          </c:tx>
          <c:spPr>
            <a:ln w="19050" cap="rnd">
              <a:solidFill>
                <a:schemeClr val="accent2"/>
              </a:solidFill>
              <a:round/>
            </a:ln>
            <a:effectLst/>
          </c:spPr>
          <c:marker>
            <c:symbol val="none"/>
          </c:marker>
          <c:xVal>
            <c:numRef>
              <c:f>'15'!$B$3:$B$21</c:f>
              <c:numCache>
                <c:formatCode>#,##0</c:formatCode>
                <c:ptCount val="19"/>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numCache>
            </c:numRef>
          </c:xVal>
          <c:yVal>
            <c:numRef>
              <c:f>'15'!$G$3:$G$21</c:f>
              <c:numCache>
                <c:formatCode>#,##0.00</c:formatCode>
                <c:ptCount val="19"/>
                <c:pt idx="2">
                  <c:v>140</c:v>
                </c:pt>
                <c:pt idx="4">
                  <c:v>110</c:v>
                </c:pt>
                <c:pt idx="6">
                  <c:v>93.333333333333329</c:v>
                </c:pt>
                <c:pt idx="8">
                  <c:v>82.5</c:v>
                </c:pt>
                <c:pt idx="10">
                  <c:v>76</c:v>
                </c:pt>
                <c:pt idx="12">
                  <c:v>73.333333333333329</c:v>
                </c:pt>
                <c:pt idx="14">
                  <c:v>74.285714285714292</c:v>
                </c:pt>
                <c:pt idx="16">
                  <c:v>86.25</c:v>
                </c:pt>
                <c:pt idx="18">
                  <c:v>108.88888888888889</c:v>
                </c:pt>
              </c:numCache>
            </c:numRef>
          </c:yVal>
          <c:smooth val="1"/>
          <c:extLst>
            <c:ext xmlns:c16="http://schemas.microsoft.com/office/drawing/2014/chart" uri="{C3380CC4-5D6E-409C-BE32-E72D297353CC}">
              <c16:uniqueId val="{00000001-77C0-458B-9A82-5FAD22C9328B}"/>
            </c:ext>
          </c:extLst>
        </c:ser>
        <c:ser>
          <c:idx val="2"/>
          <c:order val="2"/>
          <c:tx>
            <c:strRef>
              <c:f>'15'!$H$2</c:f>
              <c:strCache>
                <c:ptCount val="1"/>
                <c:pt idx="0">
                  <c:v>SEK</c:v>
                </c:pt>
              </c:strCache>
            </c:strRef>
          </c:tx>
          <c:spPr>
            <a:ln w="19050" cap="rnd">
              <a:solidFill>
                <a:schemeClr val="accent3"/>
              </a:solidFill>
              <a:round/>
            </a:ln>
            <a:effectLst/>
          </c:spPr>
          <c:marker>
            <c:symbol val="none"/>
          </c:marker>
          <c:xVal>
            <c:numRef>
              <c:f>'15'!$B$3:$B$21</c:f>
              <c:numCache>
                <c:formatCode>#,##0</c:formatCode>
                <c:ptCount val="19"/>
                <c:pt idx="0">
                  <c:v>0</c:v>
                </c:pt>
                <c:pt idx="1">
                  <c:v>500</c:v>
                </c:pt>
                <c:pt idx="2">
                  <c:v>1000</c:v>
                </c:pt>
                <c:pt idx="3">
                  <c:v>1500</c:v>
                </c:pt>
                <c:pt idx="4">
                  <c:v>2000</c:v>
                </c:pt>
                <c:pt idx="5">
                  <c:v>2500</c:v>
                </c:pt>
                <c:pt idx="6">
                  <c:v>3000</c:v>
                </c:pt>
                <c:pt idx="7">
                  <c:v>3500</c:v>
                </c:pt>
                <c:pt idx="8">
                  <c:v>4000</c:v>
                </c:pt>
                <c:pt idx="9">
                  <c:v>4500</c:v>
                </c:pt>
                <c:pt idx="10">
                  <c:v>5000</c:v>
                </c:pt>
                <c:pt idx="11">
                  <c:v>5500</c:v>
                </c:pt>
                <c:pt idx="12">
                  <c:v>6000</c:v>
                </c:pt>
                <c:pt idx="13">
                  <c:v>6500</c:v>
                </c:pt>
                <c:pt idx="14">
                  <c:v>7000</c:v>
                </c:pt>
                <c:pt idx="15">
                  <c:v>7500</c:v>
                </c:pt>
                <c:pt idx="16">
                  <c:v>8000</c:v>
                </c:pt>
                <c:pt idx="17">
                  <c:v>8500</c:v>
                </c:pt>
                <c:pt idx="18">
                  <c:v>9000</c:v>
                </c:pt>
              </c:numCache>
            </c:numRef>
          </c:xVal>
          <c:yVal>
            <c:numRef>
              <c:f>'15'!$H$3:$H$21</c:f>
              <c:numCache>
                <c:formatCode>#,##0.00</c:formatCode>
                <c:ptCount val="19"/>
                <c:pt idx="2">
                  <c:v>440</c:v>
                </c:pt>
                <c:pt idx="4">
                  <c:v>260</c:v>
                </c:pt>
                <c:pt idx="6">
                  <c:v>193.33333333333334</c:v>
                </c:pt>
                <c:pt idx="8">
                  <c:v>157.5</c:v>
                </c:pt>
                <c:pt idx="10">
                  <c:v>136</c:v>
                </c:pt>
                <c:pt idx="12">
                  <c:v>123.33333333333333</c:v>
                </c:pt>
                <c:pt idx="14">
                  <c:v>117.14285714285714</c:v>
                </c:pt>
                <c:pt idx="16">
                  <c:v>123.75</c:v>
                </c:pt>
                <c:pt idx="18">
                  <c:v>142.22222222222223</c:v>
                </c:pt>
              </c:numCache>
            </c:numRef>
          </c:yVal>
          <c:smooth val="1"/>
          <c:extLst>
            <c:ext xmlns:c16="http://schemas.microsoft.com/office/drawing/2014/chart" uri="{C3380CC4-5D6E-409C-BE32-E72D297353CC}">
              <c16:uniqueId val="{00000002-77C0-458B-9A82-5FAD22C9328B}"/>
            </c:ext>
          </c:extLst>
        </c:ser>
        <c:dLbls>
          <c:showLegendKey val="0"/>
          <c:showVal val="0"/>
          <c:showCatName val="0"/>
          <c:showSerName val="0"/>
          <c:showPercent val="0"/>
          <c:showBubbleSize val="0"/>
        </c:dLbls>
        <c:axId val="467187344"/>
        <c:axId val="467186688"/>
      </c:scatterChart>
      <c:valAx>
        <c:axId val="467187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6688"/>
        <c:crosses val="autoZero"/>
        <c:crossBetween val="midCat"/>
      </c:valAx>
      <c:valAx>
        <c:axId val="467186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7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Enhetsdiagram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'16'!$F$7</c:f>
              <c:strCache>
                <c:ptCount val="1"/>
                <c:pt idx="0">
                  <c:v>DEK</c:v>
                </c:pt>
              </c:strCache>
            </c:strRef>
          </c:tx>
          <c:spPr>
            <a:ln w="19050" cap="rnd">
              <a:solidFill>
                <a:schemeClr val="accent1"/>
              </a:solidFill>
              <a:round/>
            </a:ln>
            <a:effectLst/>
          </c:spPr>
          <c:marker>
            <c:symbol val="none"/>
          </c:marker>
          <c:xVal>
            <c:numRef>
              <c:f>'16'!$B$8:$B$24</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'16'!$F$8:$F$24</c:f>
              <c:numCache>
                <c:formatCode>#,##0.00</c:formatCode>
                <c:ptCount val="17"/>
                <c:pt idx="1">
                  <c:v>180</c:v>
                </c:pt>
                <c:pt idx="3">
                  <c:v>100</c:v>
                </c:pt>
                <c:pt idx="5">
                  <c:v>60</c:v>
                </c:pt>
                <c:pt idx="7">
                  <c:v>50</c:v>
                </c:pt>
                <c:pt idx="9">
                  <c:v>70</c:v>
                </c:pt>
                <c:pt idx="11">
                  <c:v>130</c:v>
                </c:pt>
                <c:pt idx="13">
                  <c:v>230</c:v>
                </c:pt>
                <c:pt idx="15">
                  <c:v>400</c:v>
                </c:pt>
              </c:numCache>
            </c:numRef>
          </c:yVal>
          <c:smooth val="1"/>
          <c:extLst>
            <c:ext xmlns:c16="http://schemas.microsoft.com/office/drawing/2014/chart" uri="{C3380CC4-5D6E-409C-BE32-E72D297353CC}">
              <c16:uniqueId val="{00000000-BA46-4489-87B2-A26BCC31B3FD}"/>
            </c:ext>
          </c:extLst>
        </c:ser>
        <c:ser>
          <c:idx val="1"/>
          <c:order val="1"/>
          <c:tx>
            <c:strRef>
              <c:f>'16'!$G$7</c:f>
              <c:strCache>
                <c:ptCount val="1"/>
                <c:pt idx="0">
                  <c:v>VEK</c:v>
                </c:pt>
              </c:strCache>
            </c:strRef>
          </c:tx>
          <c:spPr>
            <a:ln w="19050" cap="rnd">
              <a:solidFill>
                <a:schemeClr val="accent2"/>
              </a:solidFill>
              <a:round/>
            </a:ln>
            <a:effectLst/>
          </c:spPr>
          <c:marker>
            <c:symbol val="none"/>
          </c:marker>
          <c:xVal>
            <c:numRef>
              <c:f>'16'!$B$8:$B$24</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'16'!$G$8:$G$24</c:f>
              <c:numCache>
                <c:formatCode>#,##0.00</c:formatCode>
                <c:ptCount val="17"/>
                <c:pt idx="2">
                  <c:v>180</c:v>
                </c:pt>
                <c:pt idx="4">
                  <c:v>140</c:v>
                </c:pt>
                <c:pt idx="6">
                  <c:v>113.33333333333333</c:v>
                </c:pt>
                <c:pt idx="8">
                  <c:v>97.5</c:v>
                </c:pt>
                <c:pt idx="10">
                  <c:v>92</c:v>
                </c:pt>
                <c:pt idx="12">
                  <c:v>98.333333333333329</c:v>
                </c:pt>
                <c:pt idx="14">
                  <c:v>117.14285714285714</c:v>
                </c:pt>
                <c:pt idx="16">
                  <c:v>152.5</c:v>
                </c:pt>
              </c:numCache>
            </c:numRef>
          </c:yVal>
          <c:smooth val="1"/>
          <c:extLst>
            <c:ext xmlns:c16="http://schemas.microsoft.com/office/drawing/2014/chart" uri="{C3380CC4-5D6E-409C-BE32-E72D297353CC}">
              <c16:uniqueId val="{00000001-BA46-4489-87B2-A26BCC31B3FD}"/>
            </c:ext>
          </c:extLst>
        </c:ser>
        <c:ser>
          <c:idx val="2"/>
          <c:order val="2"/>
          <c:tx>
            <c:strRef>
              <c:f>'16'!$H$7</c:f>
              <c:strCache>
                <c:ptCount val="1"/>
                <c:pt idx="0">
                  <c:v>SEK</c:v>
                </c:pt>
              </c:strCache>
            </c:strRef>
          </c:tx>
          <c:spPr>
            <a:ln w="19050" cap="rnd">
              <a:solidFill>
                <a:schemeClr val="accent3"/>
              </a:solidFill>
              <a:round/>
            </a:ln>
            <a:effectLst/>
          </c:spPr>
          <c:marker>
            <c:symbol val="none"/>
          </c:marker>
          <c:xVal>
            <c:numRef>
              <c:f>'16'!$B$8:$B$24</c:f>
              <c:numCache>
                <c:formatCode>#,##0</c:formatCode>
                <c:ptCount val="17"/>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numCache>
            </c:numRef>
          </c:xVal>
          <c:yVal>
            <c:numRef>
              <c:f>'16'!$H$8:$H$24</c:f>
              <c:numCache>
                <c:formatCode>#,##0.00</c:formatCode>
                <c:ptCount val="17"/>
                <c:pt idx="2">
                  <c:v>430</c:v>
                </c:pt>
                <c:pt idx="4">
                  <c:v>265</c:v>
                </c:pt>
                <c:pt idx="6">
                  <c:v>196.66666666666666</c:v>
                </c:pt>
                <c:pt idx="8">
                  <c:v>160</c:v>
                </c:pt>
                <c:pt idx="10">
                  <c:v>142</c:v>
                </c:pt>
                <c:pt idx="12">
                  <c:v>140</c:v>
                </c:pt>
                <c:pt idx="14">
                  <c:v>152.85714285714286</c:v>
                </c:pt>
                <c:pt idx="16">
                  <c:v>183.75</c:v>
                </c:pt>
              </c:numCache>
            </c:numRef>
          </c:yVal>
          <c:smooth val="1"/>
          <c:extLst>
            <c:ext xmlns:c16="http://schemas.microsoft.com/office/drawing/2014/chart" uri="{C3380CC4-5D6E-409C-BE32-E72D297353CC}">
              <c16:uniqueId val="{00000002-BA46-4489-87B2-A26BCC31B3FD}"/>
            </c:ext>
          </c:extLst>
        </c:ser>
        <c:dLbls>
          <c:showLegendKey val="0"/>
          <c:showVal val="0"/>
          <c:showCatName val="0"/>
          <c:showSerName val="0"/>
          <c:showPercent val="0"/>
          <c:showBubbleSize val="0"/>
        </c:dLbls>
        <c:axId val="467187344"/>
        <c:axId val="467186688"/>
      </c:scatterChart>
      <c:valAx>
        <c:axId val="467187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6688"/>
        <c:crosses val="autoZero"/>
        <c:crossBetween val="midCat"/>
      </c:valAx>
      <c:valAx>
        <c:axId val="467186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87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17811</xdr:colOff>
      <xdr:row>17</xdr:row>
      <xdr:rowOff>112808</xdr:rowOff>
    </xdr:to>
    <xdr:pic>
      <xdr:nvPicPr>
        <xdr:cNvPr id="3" name="Bilde 2">
          <a:extLst>
            <a:ext uri="{FF2B5EF4-FFF2-40B4-BE49-F238E27FC236}">
              <a16:creationId xmlns:a16="http://schemas.microsoft.com/office/drawing/2014/main" id="{69BE3E1C-99DB-4285-90DE-F5E5098368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772691" cy="29626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66675</xdr:rowOff>
    </xdr:from>
    <xdr:to>
      <xdr:col>8</xdr:col>
      <xdr:colOff>0</xdr:colOff>
      <xdr:row>3</xdr:row>
      <xdr:rowOff>9525</xdr:rowOff>
    </xdr:to>
    <xdr:sp macro="" textlink="">
      <xdr:nvSpPr>
        <xdr:cNvPr id="3" name="TekstSylinder 2">
          <a:extLst>
            <a:ext uri="{FF2B5EF4-FFF2-40B4-BE49-F238E27FC236}">
              <a16:creationId xmlns:a16="http://schemas.microsoft.com/office/drawing/2014/main" id="{835FB4E2-C273-425E-8670-3316AC7C4A12}"/>
            </a:ext>
          </a:extLst>
        </xdr:cNvPr>
        <xdr:cNvSpPr txBox="1"/>
      </xdr:nvSpPr>
      <xdr:spPr>
        <a:xfrm>
          <a:off x="247650" y="66675"/>
          <a:ext cx="530542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Når bedriften ikke produserer noe (mengden er 0), er det kun de faste (driftsuavhengige) kostnadene som påløper. De faste kostnadene må derfor være kr 100 000.</a:t>
          </a:r>
        </a:p>
      </xdr:txBody>
    </xdr:sp>
    <xdr:clientData/>
  </xdr:twoCellAnchor>
  <xdr:twoCellAnchor>
    <xdr:from>
      <xdr:col>1</xdr:col>
      <xdr:colOff>23812</xdr:colOff>
      <xdr:row>23</xdr:row>
      <xdr:rowOff>152399</xdr:rowOff>
    </xdr:from>
    <xdr:to>
      <xdr:col>8</xdr:col>
      <xdr:colOff>0</xdr:colOff>
      <xdr:row>41</xdr:row>
      <xdr:rowOff>85724</xdr:rowOff>
    </xdr:to>
    <xdr:graphicFrame macro="">
      <xdr:nvGraphicFramePr>
        <xdr:cNvPr id="4" name="Diagram 3">
          <a:extLst>
            <a:ext uri="{FF2B5EF4-FFF2-40B4-BE49-F238E27FC236}">
              <a16:creationId xmlns:a16="http://schemas.microsoft.com/office/drawing/2014/main" id="{D9726D23-2F04-42F1-BC88-4976B6B066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214311</xdr:colOff>
      <xdr:row>63</xdr:row>
      <xdr:rowOff>28575</xdr:rowOff>
    </xdr:from>
    <xdr:to>
      <xdr:col>11</xdr:col>
      <xdr:colOff>723899</xdr:colOff>
      <xdr:row>80</xdr:row>
      <xdr:rowOff>114300</xdr:rowOff>
    </xdr:to>
    <xdr:graphicFrame macro="">
      <xdr:nvGraphicFramePr>
        <xdr:cNvPr id="5" name="Diagram 4">
          <a:extLst>
            <a:ext uri="{FF2B5EF4-FFF2-40B4-BE49-F238E27FC236}">
              <a16:creationId xmlns:a16="http://schemas.microsoft.com/office/drawing/2014/main" id="{E144781A-6D47-4734-876D-416FE1B6D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83</xdr:row>
      <xdr:rowOff>47625</xdr:rowOff>
    </xdr:from>
    <xdr:to>
      <xdr:col>12</xdr:col>
      <xdr:colOff>0</xdr:colOff>
      <xdr:row>90</xdr:row>
      <xdr:rowOff>66675</xdr:rowOff>
    </xdr:to>
    <xdr:sp macro="" textlink="">
      <xdr:nvSpPr>
        <xdr:cNvPr id="6" name="TekstSylinder 5">
          <a:extLst>
            <a:ext uri="{FF2B5EF4-FFF2-40B4-BE49-F238E27FC236}">
              <a16:creationId xmlns:a16="http://schemas.microsoft.com/office/drawing/2014/main" id="{201ED263-BDA9-45DE-B8B7-FE86B1B79198}"/>
            </a:ext>
          </a:extLst>
        </xdr:cNvPr>
        <xdr:cNvSpPr txBox="1"/>
      </xdr:nvSpPr>
      <xdr:spPr>
        <a:xfrm>
          <a:off x="257175" y="13487400"/>
          <a:ext cx="83439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Av diagrammet ser vi at kostnadsoptimum inntraff ved ca. 600 enheter før endringene. Ifølge tabellen er sum enhetskostnader da ca. kr 787. </a:t>
          </a:r>
        </a:p>
        <a:p>
          <a:endParaRPr lang="nb-NO"/>
        </a:p>
        <a:p>
          <a:r>
            <a:rPr lang="nb-NO"/>
            <a:t>Omlegging av produksjonen vil føre til at kostnadsoptimum først inntreffer ved ca.625 enheter (ca. kr 670). Først når produksjonen passerer ca. 300 enheter blir den nye sum enhetskostnader lavere enn hva den var før ombyggingen.</a:t>
          </a:r>
          <a:endParaRPr lang="nb-N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209550</xdr:colOff>
      <xdr:row>1</xdr:row>
      <xdr:rowOff>19050</xdr:rowOff>
    </xdr:from>
    <xdr:to>
      <xdr:col>7</xdr:col>
      <xdr:colOff>742950</xdr:colOff>
      <xdr:row>6</xdr:row>
      <xdr:rowOff>0</xdr:rowOff>
    </xdr:to>
    <xdr:sp macro="" textlink="">
      <xdr:nvSpPr>
        <xdr:cNvPr id="2" name="TekstSylinder 1">
          <a:extLst>
            <a:ext uri="{FF2B5EF4-FFF2-40B4-BE49-F238E27FC236}">
              <a16:creationId xmlns:a16="http://schemas.microsoft.com/office/drawing/2014/main" id="{91C70778-17E8-4D9E-A508-2BA44E165C64}"/>
            </a:ext>
          </a:extLst>
        </xdr:cNvPr>
        <xdr:cNvSpPr txBox="1"/>
      </xdr:nvSpPr>
      <xdr:spPr>
        <a:xfrm>
          <a:off x="209550" y="180975"/>
          <a:ext cx="53244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a og b) Som faste kostnader har vi lagt inn summen av de driftsavhengige og de driftsuavhengige faste kostnadene - her kr 30 000. Dersom en problemstilling i oppgaven krever at vi regner ut de driftsavhengige kostnadene, må vi justere beløpet for faste kostnader (ikke nødvendig i denne oppgaven)</a:t>
          </a:r>
          <a:endParaRPr lang="nb-NO" sz="1100"/>
        </a:p>
      </xdr:txBody>
    </xdr:sp>
    <xdr:clientData/>
  </xdr:twoCellAnchor>
  <xdr:twoCellAnchor>
    <xdr:from>
      <xdr:col>1</xdr:col>
      <xdr:colOff>23812</xdr:colOff>
      <xdr:row>26</xdr:row>
      <xdr:rowOff>152399</xdr:rowOff>
    </xdr:from>
    <xdr:to>
      <xdr:col>8</xdr:col>
      <xdr:colOff>0</xdr:colOff>
      <xdr:row>44</xdr:row>
      <xdr:rowOff>85724</xdr:rowOff>
    </xdr:to>
    <xdr:graphicFrame macro="">
      <xdr:nvGraphicFramePr>
        <xdr:cNvPr id="3" name="Diagram 2">
          <a:extLst>
            <a:ext uri="{FF2B5EF4-FFF2-40B4-BE49-F238E27FC236}">
              <a16:creationId xmlns:a16="http://schemas.microsoft.com/office/drawing/2014/main" id="{0DC55624-D134-4745-AF38-7ABF94A47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46</xdr:row>
      <xdr:rowOff>66675</xdr:rowOff>
    </xdr:from>
    <xdr:to>
      <xdr:col>8</xdr:col>
      <xdr:colOff>19050</xdr:colOff>
      <xdr:row>53</xdr:row>
      <xdr:rowOff>66675</xdr:rowOff>
    </xdr:to>
    <xdr:sp macro="" textlink="">
      <xdr:nvSpPr>
        <xdr:cNvPr id="6" name="TekstSylinder 5">
          <a:extLst>
            <a:ext uri="{FF2B5EF4-FFF2-40B4-BE49-F238E27FC236}">
              <a16:creationId xmlns:a16="http://schemas.microsoft.com/office/drawing/2014/main" id="{B35E85E5-ACD7-473C-83BE-7891C7A683B0}"/>
            </a:ext>
          </a:extLst>
        </xdr:cNvPr>
        <xdr:cNvSpPr txBox="1"/>
      </xdr:nvSpPr>
      <xdr:spPr>
        <a:xfrm>
          <a:off x="304800" y="7515225"/>
          <a:ext cx="526732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Vi ser av diagrammet at de variable kostnadene synes å være underproporsjonale frem mot ca. 42 til 45 enheter (minimum for DEK). Mellom ca. 42 og ca. 45 enheter ser DEK-kurven ut til å være ganske flat og de variable kostnadene blir derfor tilnærmet proporsjonale. Etter ca. 45 enheter utvikler de variable kostnadene seg overproporsjonalt.</a:t>
          </a:r>
          <a:endParaRPr lang="nb-NO" sz="1100"/>
        </a:p>
      </xdr:txBody>
    </xdr:sp>
    <xdr:clientData/>
  </xdr:twoCellAnchor>
  <xdr:twoCellAnchor>
    <xdr:from>
      <xdr:col>1</xdr:col>
      <xdr:colOff>9525</xdr:colOff>
      <xdr:row>55</xdr:row>
      <xdr:rowOff>57150</xdr:rowOff>
    </xdr:from>
    <xdr:to>
      <xdr:col>8</xdr:col>
      <xdr:colOff>0</xdr:colOff>
      <xdr:row>63</xdr:row>
      <xdr:rowOff>0</xdr:rowOff>
    </xdr:to>
    <xdr:sp macro="" textlink="">
      <xdr:nvSpPr>
        <xdr:cNvPr id="7" name="TekstSylinder 6">
          <a:extLst>
            <a:ext uri="{FF2B5EF4-FFF2-40B4-BE49-F238E27FC236}">
              <a16:creationId xmlns:a16="http://schemas.microsoft.com/office/drawing/2014/main" id="{BB89C82E-D7DF-491F-A4FE-9DCC5C06F84A}"/>
            </a:ext>
          </a:extLst>
        </xdr:cNvPr>
        <xdr:cNvSpPr txBox="1"/>
      </xdr:nvSpPr>
      <xdr:spPr>
        <a:xfrm>
          <a:off x="228600" y="8963025"/>
          <a:ext cx="53244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Den første tiden oppnår bedriften stadig større kostnadseffektivitet/bedre utnyttelse av arbeidskraften, gunstigere innkjøp av råmaterialer osv. </a:t>
          </a:r>
        </a:p>
        <a:p>
          <a:endParaRPr lang="nb-NO"/>
        </a:p>
        <a:p>
          <a:r>
            <a:rPr lang="nb-NO"/>
            <a:t>Etter at effektiviteten har stabilisert seg rundt 45 enheter, opplever bedriften at forhold som sløsing med råstoff, bruk av overtidslønn, bruk av utrenet arbeidskraft osv. gir overproporsjonale variable kostnader.</a:t>
          </a:r>
          <a:endParaRPr lang="nb-N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138112</xdr:colOff>
      <xdr:row>22</xdr:row>
      <xdr:rowOff>66674</xdr:rowOff>
    </xdr:from>
    <xdr:to>
      <xdr:col>7</xdr:col>
      <xdr:colOff>657225</xdr:colOff>
      <xdr:row>39</xdr:row>
      <xdr:rowOff>161924</xdr:rowOff>
    </xdr:to>
    <xdr:graphicFrame macro="">
      <xdr:nvGraphicFramePr>
        <xdr:cNvPr id="3" name="Diagram 2">
          <a:extLst>
            <a:ext uri="{FF2B5EF4-FFF2-40B4-BE49-F238E27FC236}">
              <a16:creationId xmlns:a16="http://schemas.microsoft.com/office/drawing/2014/main" id="{305FCBC6-3EE3-41B4-A660-0DCAE08C0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41</xdr:row>
      <xdr:rowOff>1</xdr:rowOff>
    </xdr:from>
    <xdr:to>
      <xdr:col>7</xdr:col>
      <xdr:colOff>638175</xdr:colOff>
      <xdr:row>44</xdr:row>
      <xdr:rowOff>104776</xdr:rowOff>
    </xdr:to>
    <xdr:sp macro="" textlink="">
      <xdr:nvSpPr>
        <xdr:cNvPr id="4" name="TekstSylinder 3">
          <a:extLst>
            <a:ext uri="{FF2B5EF4-FFF2-40B4-BE49-F238E27FC236}">
              <a16:creationId xmlns:a16="http://schemas.microsoft.com/office/drawing/2014/main" id="{544556F2-9212-46FA-AB2C-E1B247164D5B}"/>
            </a:ext>
          </a:extLst>
        </xdr:cNvPr>
        <xdr:cNvSpPr txBox="1"/>
      </xdr:nvSpPr>
      <xdr:spPr>
        <a:xfrm>
          <a:off x="161925" y="6638926"/>
          <a:ext cx="526732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Laveste sum enhetskostnad finner vi ved ca. 7 000 enheter. Kostnaden utgjør ca. kr 117. Laveste variable enhetskostnader utgjør ca. kr 73 og inntreffer ved ca. 6 350 enheter.</a:t>
          </a:r>
          <a:endParaRPr lang="nb-NO" sz="1100"/>
        </a:p>
      </xdr:txBody>
    </xdr:sp>
    <xdr:clientData/>
  </xdr:twoCellAnchor>
  <xdr:twoCellAnchor>
    <xdr:from>
      <xdr:col>1</xdr:col>
      <xdr:colOff>38100</xdr:colOff>
      <xdr:row>46</xdr:row>
      <xdr:rowOff>28575</xdr:rowOff>
    </xdr:from>
    <xdr:to>
      <xdr:col>8</xdr:col>
      <xdr:colOff>28575</xdr:colOff>
      <xdr:row>57</xdr:row>
      <xdr:rowOff>0</xdr:rowOff>
    </xdr:to>
    <xdr:sp macro="" textlink="">
      <xdr:nvSpPr>
        <xdr:cNvPr id="5" name="TekstSylinder 4">
          <a:extLst>
            <a:ext uri="{FF2B5EF4-FFF2-40B4-BE49-F238E27FC236}">
              <a16:creationId xmlns:a16="http://schemas.microsoft.com/office/drawing/2014/main" id="{7741A091-D98C-415B-81C0-CA9E5D2FFEC3}"/>
            </a:ext>
          </a:extLst>
        </xdr:cNvPr>
        <xdr:cNvSpPr txBox="1"/>
      </xdr:nvSpPr>
      <xdr:spPr>
        <a:xfrm>
          <a:off x="257175" y="7477125"/>
          <a:ext cx="532447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Laveste SEK finner vi der hvor DEK skjærer SEK (kostnadsoptimum). Det forklares ved at gjennomsnittskostnaden (SEK) synker så lenge merkostnaden per enhet (DEK) er lavere enn gjennomsnittskostnaden. Når merkostnaden per enhet er større enn gjennomsnittskostnaden, øker gjennomsnittskostnaden. </a:t>
          </a:r>
        </a:p>
        <a:p>
          <a:endParaRPr lang="nb-NO"/>
        </a:p>
        <a:p>
          <a:r>
            <a:rPr lang="nb-NO"/>
            <a:t>Laveste VEK finner vi der hvor DEK skjærer VEK. DEK er også uttrykk for økningen i de variable kostnadene. Så lenge økningen er lavere enn den gjennomsnittlige variable kostnaden per enhet (VEK), synker VEK. Deretter får vi økning i VEK. </a:t>
          </a:r>
          <a:endParaRPr lang="nb-NO" sz="1100"/>
        </a:p>
      </xdr:txBody>
    </xdr:sp>
    <xdr:clientData/>
  </xdr:twoCellAnchor>
  <xdr:twoCellAnchor>
    <xdr:from>
      <xdr:col>1</xdr:col>
      <xdr:colOff>9525</xdr:colOff>
      <xdr:row>58</xdr:row>
      <xdr:rowOff>57150</xdr:rowOff>
    </xdr:from>
    <xdr:to>
      <xdr:col>7</xdr:col>
      <xdr:colOff>723900</xdr:colOff>
      <xdr:row>62</xdr:row>
      <xdr:rowOff>19050</xdr:rowOff>
    </xdr:to>
    <xdr:sp macro="" textlink="">
      <xdr:nvSpPr>
        <xdr:cNvPr id="6" name="TekstSylinder 5">
          <a:extLst>
            <a:ext uri="{FF2B5EF4-FFF2-40B4-BE49-F238E27FC236}">
              <a16:creationId xmlns:a16="http://schemas.microsoft.com/office/drawing/2014/main" id="{7B9BF793-A172-4BF9-882A-46DE2566A993}"/>
            </a:ext>
          </a:extLst>
        </xdr:cNvPr>
        <xdr:cNvSpPr txBox="1"/>
      </xdr:nvSpPr>
      <xdr:spPr>
        <a:xfrm>
          <a:off x="228600" y="9448800"/>
          <a:ext cx="528637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Av diagrammet kan vi lese at bedriften må tilpasse produksjonen mellom ca 4 700 og ca. 9 000 enheter dersom SEK skal holde seg under kr 140.</a:t>
          </a:r>
          <a:endParaRPr lang="nb-NO"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23812</xdr:colOff>
      <xdr:row>25</xdr:row>
      <xdr:rowOff>114299</xdr:rowOff>
    </xdr:from>
    <xdr:to>
      <xdr:col>8</xdr:col>
      <xdr:colOff>0</xdr:colOff>
      <xdr:row>43</xdr:row>
      <xdr:rowOff>47624</xdr:rowOff>
    </xdr:to>
    <xdr:graphicFrame macro="">
      <xdr:nvGraphicFramePr>
        <xdr:cNvPr id="2" name="Diagram 1">
          <a:extLst>
            <a:ext uri="{FF2B5EF4-FFF2-40B4-BE49-F238E27FC236}">
              <a16:creationId xmlns:a16="http://schemas.microsoft.com/office/drawing/2014/main" id="{8A21CD30-FE9F-45F9-AF52-261E3450C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44</xdr:row>
      <xdr:rowOff>28576</xdr:rowOff>
    </xdr:from>
    <xdr:to>
      <xdr:col>7</xdr:col>
      <xdr:colOff>733425</xdr:colOff>
      <xdr:row>47</xdr:row>
      <xdr:rowOff>133351</xdr:rowOff>
    </xdr:to>
    <xdr:sp macro="" textlink="">
      <xdr:nvSpPr>
        <xdr:cNvPr id="3" name="TekstSylinder 2">
          <a:extLst>
            <a:ext uri="{FF2B5EF4-FFF2-40B4-BE49-F238E27FC236}">
              <a16:creationId xmlns:a16="http://schemas.microsoft.com/office/drawing/2014/main" id="{366F2150-8FED-4E82-8978-6E94107CC0F8}"/>
            </a:ext>
          </a:extLst>
        </xdr:cNvPr>
        <xdr:cNvSpPr txBox="1"/>
      </xdr:nvSpPr>
      <xdr:spPr>
        <a:xfrm>
          <a:off x="257175" y="7153276"/>
          <a:ext cx="526732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Bedriften sitt kostnadsoptimum ved ca. 560 enheter. Sum enhetskostnader utgjør ved denne mengden ca. kr 138</a:t>
          </a:r>
          <a:endParaRPr lang="nb-NO" sz="1100"/>
        </a:p>
      </xdr:txBody>
    </xdr:sp>
    <xdr:clientData/>
  </xdr:twoCellAnchor>
  <xdr:twoCellAnchor>
    <xdr:from>
      <xdr:col>1</xdr:col>
      <xdr:colOff>9525</xdr:colOff>
      <xdr:row>95</xdr:row>
      <xdr:rowOff>95249</xdr:rowOff>
    </xdr:from>
    <xdr:to>
      <xdr:col>12</xdr:col>
      <xdr:colOff>0</xdr:colOff>
      <xdr:row>103</xdr:row>
      <xdr:rowOff>142874</xdr:rowOff>
    </xdr:to>
    <xdr:sp macro="" textlink="">
      <xdr:nvSpPr>
        <xdr:cNvPr id="5" name="TekstSylinder 4">
          <a:extLst>
            <a:ext uri="{FF2B5EF4-FFF2-40B4-BE49-F238E27FC236}">
              <a16:creationId xmlns:a16="http://schemas.microsoft.com/office/drawing/2014/main" id="{279C55D2-FE4E-49AB-BE54-538BFF99DED0}"/>
            </a:ext>
          </a:extLst>
        </xdr:cNvPr>
        <xdr:cNvSpPr txBox="1"/>
      </xdr:nvSpPr>
      <xdr:spPr>
        <a:xfrm>
          <a:off x="228600" y="15478124"/>
          <a:ext cx="83724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Virkningen av å pådra seg ekstra faste kostnader på kr 20 000 per måned for å bli fritatt for en avgift på kr 25 per enhet kommer til syne i de stiplede kurvene. </a:t>
          </a:r>
        </a:p>
        <a:p>
          <a:endParaRPr lang="nb-NO"/>
        </a:p>
        <a:p>
          <a:r>
            <a:rPr lang="nb-NO"/>
            <a:t>Vi ser av figuren at tiltaket ikke gjør at sum enhetskostnad blir lavere enn tidligere innenfor dagens kapasitet. Kostnadsoptimum ligger ved ca. 600 enheter (mot tidligere ca. 560 enheter). Laveste sum enhetskostnader er nå ca. kr 148 (mot tidligere ca. kr 138).</a:t>
          </a:r>
          <a:endParaRPr lang="nb-NO" sz="1100"/>
        </a:p>
      </xdr:txBody>
    </xdr:sp>
    <xdr:clientData/>
  </xdr:twoCellAnchor>
  <xdr:twoCellAnchor>
    <xdr:from>
      <xdr:col>1</xdr:col>
      <xdr:colOff>104775</xdr:colOff>
      <xdr:row>1</xdr:row>
      <xdr:rowOff>85725</xdr:rowOff>
    </xdr:from>
    <xdr:to>
      <xdr:col>8</xdr:col>
      <xdr:colOff>9525</xdr:colOff>
      <xdr:row>4</xdr:row>
      <xdr:rowOff>85725</xdr:rowOff>
    </xdr:to>
    <xdr:sp macro="" textlink="">
      <xdr:nvSpPr>
        <xdr:cNvPr id="6" name="TekstSylinder 5">
          <a:extLst>
            <a:ext uri="{FF2B5EF4-FFF2-40B4-BE49-F238E27FC236}">
              <a16:creationId xmlns:a16="http://schemas.microsoft.com/office/drawing/2014/main" id="{4BC49388-E980-4F1E-8F28-4B8C5CA65B98}"/>
            </a:ext>
          </a:extLst>
        </xdr:cNvPr>
        <xdr:cNvSpPr txBox="1"/>
      </xdr:nvSpPr>
      <xdr:spPr>
        <a:xfrm>
          <a:off x="323850" y="247650"/>
          <a:ext cx="52387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Ved 600 enheter: </a:t>
          </a:r>
        </a:p>
        <a:p>
          <a:r>
            <a:rPr lang="nb-NO" sz="1100"/>
            <a:t>Sum kostnader kr 84 000 - variable kostnader kr 59 000  = Faste kostnader kr 25 000</a:t>
          </a:r>
        </a:p>
      </xdr:txBody>
    </xdr:sp>
    <xdr:clientData/>
  </xdr:twoCellAnchor>
  <xdr:twoCellAnchor>
    <xdr:from>
      <xdr:col>1</xdr:col>
      <xdr:colOff>4761</xdr:colOff>
      <xdr:row>68</xdr:row>
      <xdr:rowOff>76199</xdr:rowOff>
    </xdr:from>
    <xdr:to>
      <xdr:col>13</xdr:col>
      <xdr:colOff>19050</xdr:colOff>
      <xdr:row>93</xdr:row>
      <xdr:rowOff>114300</xdr:rowOff>
    </xdr:to>
    <xdr:graphicFrame macro="">
      <xdr:nvGraphicFramePr>
        <xdr:cNvPr id="7" name="Diagram 6">
          <a:extLst>
            <a:ext uri="{FF2B5EF4-FFF2-40B4-BE49-F238E27FC236}">
              <a16:creationId xmlns:a16="http://schemas.microsoft.com/office/drawing/2014/main" id="{5755A6BC-763C-41D5-B80D-B8F281D321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524501</xdr:colOff>
      <xdr:row>16</xdr:row>
      <xdr:rowOff>133720</xdr:rowOff>
    </xdr:to>
    <xdr:pic>
      <xdr:nvPicPr>
        <xdr:cNvPr id="3" name="Bilde 2">
          <a:extLst>
            <a:ext uri="{FF2B5EF4-FFF2-40B4-BE49-F238E27FC236}">
              <a16:creationId xmlns:a16="http://schemas.microsoft.com/office/drawing/2014/main" id="{3D2794DF-1B87-482B-A756-5EEC102D1A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7640"/>
          <a:ext cx="4486901" cy="26483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227390</xdr:colOff>
      <xdr:row>15</xdr:row>
      <xdr:rowOff>133720</xdr:rowOff>
    </xdr:to>
    <xdr:pic>
      <xdr:nvPicPr>
        <xdr:cNvPr id="3" name="Bilde 2">
          <a:extLst>
            <a:ext uri="{FF2B5EF4-FFF2-40B4-BE49-F238E27FC236}">
              <a16:creationId xmlns:a16="http://schemas.microsoft.com/office/drawing/2014/main" id="{B32DBBE3-31D0-459D-A9AB-16D75D738C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82270" cy="2648320"/>
        </a:xfrm>
        <a:prstGeom prst="rect">
          <a:avLst/>
        </a:prstGeom>
      </xdr:spPr>
    </xdr:pic>
    <xdr:clientData/>
  </xdr:twoCellAnchor>
  <xdr:twoCellAnchor editAs="oneCell">
    <xdr:from>
      <xdr:col>0</xdr:col>
      <xdr:colOff>0</xdr:colOff>
      <xdr:row>17</xdr:row>
      <xdr:rowOff>0</xdr:rowOff>
    </xdr:from>
    <xdr:to>
      <xdr:col>3</xdr:col>
      <xdr:colOff>118458</xdr:colOff>
      <xdr:row>19</xdr:row>
      <xdr:rowOff>64826</xdr:rowOff>
    </xdr:to>
    <xdr:pic>
      <xdr:nvPicPr>
        <xdr:cNvPr id="5" name="Bilde 4">
          <a:extLst>
            <a:ext uri="{FF2B5EF4-FFF2-40B4-BE49-F238E27FC236}">
              <a16:creationId xmlns:a16="http://schemas.microsoft.com/office/drawing/2014/main" id="{E0BB16BF-B3B0-4A28-8CE2-4517B97A47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49880"/>
          <a:ext cx="2495898" cy="4001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236917</xdr:colOff>
      <xdr:row>36</xdr:row>
      <xdr:rowOff>4653</xdr:rowOff>
    </xdr:to>
    <xdr:pic>
      <xdr:nvPicPr>
        <xdr:cNvPr id="3" name="Bilde 2">
          <a:extLst>
            <a:ext uri="{FF2B5EF4-FFF2-40B4-BE49-F238E27FC236}">
              <a16:creationId xmlns:a16="http://schemas.microsoft.com/office/drawing/2014/main" id="{68D286E9-01B6-4586-8A55-68DFB36425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991797" cy="6039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5</xdr:col>
      <xdr:colOff>743607</xdr:colOff>
      <xdr:row>18</xdr:row>
      <xdr:rowOff>49937</xdr:rowOff>
    </xdr:to>
    <xdr:pic>
      <xdr:nvPicPr>
        <xdr:cNvPr id="3" name="Bilde 2">
          <a:extLst>
            <a:ext uri="{FF2B5EF4-FFF2-40B4-BE49-F238E27FC236}">
              <a16:creationId xmlns:a16="http://schemas.microsoft.com/office/drawing/2014/main" id="{844B190E-18CD-4F0A-8143-E7DE266BBB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4706007" cy="29150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781712</xdr:colOff>
      <xdr:row>34</xdr:row>
      <xdr:rowOff>12204</xdr:rowOff>
    </xdr:to>
    <xdr:pic>
      <xdr:nvPicPr>
        <xdr:cNvPr id="3" name="Bilde 2">
          <a:extLst>
            <a:ext uri="{FF2B5EF4-FFF2-40B4-BE49-F238E27FC236}">
              <a16:creationId xmlns:a16="http://schemas.microsoft.com/office/drawing/2014/main" id="{B8D179F4-7013-4350-A590-06C3C31DEA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7640"/>
          <a:ext cx="4744112" cy="5544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273227</xdr:colOff>
      <xdr:row>36</xdr:row>
      <xdr:rowOff>71337</xdr:rowOff>
    </xdr:to>
    <xdr:pic>
      <xdr:nvPicPr>
        <xdr:cNvPr id="3" name="Bilde 2">
          <a:extLst>
            <a:ext uri="{FF2B5EF4-FFF2-40B4-BE49-F238E27FC236}">
              <a16:creationId xmlns:a16="http://schemas.microsoft.com/office/drawing/2014/main" id="{25F7E2F6-1F31-4AB8-8029-04FC0B32F9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587" cy="6106377"/>
        </a:xfrm>
        <a:prstGeom prst="rect">
          <a:avLst/>
        </a:prstGeom>
      </xdr:spPr>
    </xdr:pic>
    <xdr:clientData/>
  </xdr:twoCellAnchor>
  <xdr:twoCellAnchor editAs="oneCell">
    <xdr:from>
      <xdr:col>0</xdr:col>
      <xdr:colOff>0</xdr:colOff>
      <xdr:row>38</xdr:row>
      <xdr:rowOff>0</xdr:rowOff>
    </xdr:from>
    <xdr:to>
      <xdr:col>7</xdr:col>
      <xdr:colOff>492333</xdr:colOff>
      <xdr:row>73</xdr:row>
      <xdr:rowOff>48451</xdr:rowOff>
    </xdr:to>
    <xdr:pic>
      <xdr:nvPicPr>
        <xdr:cNvPr id="7" name="Bilde 6">
          <a:extLst>
            <a:ext uri="{FF2B5EF4-FFF2-40B4-BE49-F238E27FC236}">
              <a16:creationId xmlns:a16="http://schemas.microsoft.com/office/drawing/2014/main" id="{35054019-AD86-4826-89F5-EE700BEFF5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370320"/>
          <a:ext cx="6039693" cy="59158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xdr:colOff>
      <xdr:row>9</xdr:row>
      <xdr:rowOff>144780</xdr:rowOff>
    </xdr:from>
    <xdr:to>
      <xdr:col>10</xdr:col>
      <xdr:colOff>22860</xdr:colOff>
      <xdr:row>23</xdr:row>
      <xdr:rowOff>30480</xdr:rowOff>
    </xdr:to>
    <xdr:graphicFrame macro="">
      <xdr:nvGraphicFramePr>
        <xdr:cNvPr id="2" name="Diagram 1">
          <a:extLst>
            <a:ext uri="{FF2B5EF4-FFF2-40B4-BE49-F238E27FC236}">
              <a16:creationId xmlns:a16="http://schemas.microsoft.com/office/drawing/2014/main" id="{B07F6C87-B0CA-4F9C-A494-4207C3BF7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9525</xdr:rowOff>
    </xdr:from>
    <xdr:to>
      <xdr:col>6</xdr:col>
      <xdr:colOff>104775</xdr:colOff>
      <xdr:row>29</xdr:row>
      <xdr:rowOff>104775</xdr:rowOff>
    </xdr:to>
    <xdr:graphicFrame macro="">
      <xdr:nvGraphicFramePr>
        <xdr:cNvPr id="2" name="Chart 2">
          <a:extLst>
            <a:ext uri="{FF2B5EF4-FFF2-40B4-BE49-F238E27FC236}">
              <a16:creationId xmlns:a16="http://schemas.microsoft.com/office/drawing/2014/main" id="{620796A1-5B05-4D3A-9FF8-51AB95FFF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47624</xdr:colOff>
      <xdr:row>13</xdr:row>
      <xdr:rowOff>157162</xdr:rowOff>
    </xdr:from>
    <xdr:to>
      <xdr:col>7</xdr:col>
      <xdr:colOff>38099</xdr:colOff>
      <xdr:row>33</xdr:row>
      <xdr:rowOff>95250</xdr:rowOff>
    </xdr:to>
    <xdr:graphicFrame macro="">
      <xdr:nvGraphicFramePr>
        <xdr:cNvPr id="3" name="Diagram 2">
          <a:extLst>
            <a:ext uri="{FF2B5EF4-FFF2-40B4-BE49-F238E27FC236}">
              <a16:creationId xmlns:a16="http://schemas.microsoft.com/office/drawing/2014/main" id="{1CDFF8FA-A3AC-429B-BAA1-5FCCD9C7D6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36</xdr:row>
      <xdr:rowOff>19050</xdr:rowOff>
    </xdr:from>
    <xdr:to>
      <xdr:col>7</xdr:col>
      <xdr:colOff>76200</xdr:colOff>
      <xdr:row>59</xdr:row>
      <xdr:rowOff>0</xdr:rowOff>
    </xdr:to>
    <xdr:sp macro="" textlink="">
      <xdr:nvSpPr>
        <xdr:cNvPr id="4" name="TekstSylinder 3">
          <a:extLst>
            <a:ext uri="{FF2B5EF4-FFF2-40B4-BE49-F238E27FC236}">
              <a16:creationId xmlns:a16="http://schemas.microsoft.com/office/drawing/2014/main" id="{60F84D3D-256A-4A64-9547-3DD022D19CED}"/>
            </a:ext>
          </a:extLst>
        </xdr:cNvPr>
        <xdr:cNvSpPr txBox="1"/>
      </xdr:nvSpPr>
      <xdr:spPr>
        <a:xfrm>
          <a:off x="28575" y="5848350"/>
          <a:ext cx="5381625"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Påstand 1: </a:t>
          </a:r>
        </a:p>
        <a:p>
          <a:r>
            <a:rPr lang="nb-NO"/>
            <a:t>Dersom bedriften ikke øker kapasiteten som følge av nyanskaffelsen, er nok påstanden korrekt. En maskin reduserer behovet for manuell arbeiodskraft. Økt kapasitet kan imidlertid gi rom for alle ansatte og endog øke antall arbeidsplasser. </a:t>
          </a:r>
          <a:br>
            <a:rPr lang="nb-NO"/>
          </a:br>
          <a:br>
            <a:rPr lang="nb-NO"/>
          </a:br>
          <a:r>
            <a:rPr lang="nb-NO"/>
            <a:t>Påstand 2: </a:t>
          </a:r>
        </a:p>
        <a:p>
          <a:r>
            <a:rPr lang="nb-NO"/>
            <a:t>Feil. Overgang til mer maskinell drift fører til at faste kostnader øker, mens de variable kostnadene per enhet synker (for eksempel lønn til produksjonsarbeidere). Ved økning av kapasiteten vil nok også de variable kostnadene øke (totalt sett) Påstand 3: Korrekt. (se påstand 2) </a:t>
          </a:r>
        </a:p>
        <a:p>
          <a:endParaRPr lang="nb-NO"/>
        </a:p>
        <a:p>
          <a:r>
            <a:rPr lang="nb-NO"/>
            <a:t>Påstand 4: </a:t>
          </a:r>
        </a:p>
        <a:p>
          <a:r>
            <a:rPr lang="nb-NO"/>
            <a:t>Oppgaveteksten sier ikke noe eksplisitt om kapasiteten. Men normalt vil en ny maskin føre til økt kapasitet. Påstanden er derfor korrekt. </a:t>
          </a:r>
        </a:p>
        <a:p>
          <a:endParaRPr lang="nb-NO"/>
        </a:p>
        <a:p>
          <a:r>
            <a:rPr lang="nb-NO"/>
            <a:t>Påstand 5: </a:t>
          </a:r>
        </a:p>
        <a:p>
          <a:r>
            <a:rPr lang="nb-NO"/>
            <a:t>Korrekt. Ved å pådra seg ekstra faste kostnader blir bedriften mer sårbar all den stund at disse kostnadene må antas å ikke falle bort dersom om aktiviteten reduseres som følge av svikt i etterspørselen.</a:t>
          </a:r>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xdr:colOff>
      <xdr:row>17</xdr:row>
      <xdr:rowOff>157162</xdr:rowOff>
    </xdr:from>
    <xdr:to>
      <xdr:col>8</xdr:col>
      <xdr:colOff>38099</xdr:colOff>
      <xdr:row>37</xdr:row>
      <xdr:rowOff>95250</xdr:rowOff>
    </xdr:to>
    <xdr:graphicFrame macro="">
      <xdr:nvGraphicFramePr>
        <xdr:cNvPr id="2" name="Diagram 1">
          <a:extLst>
            <a:ext uri="{FF2B5EF4-FFF2-40B4-BE49-F238E27FC236}">
              <a16:creationId xmlns:a16="http://schemas.microsoft.com/office/drawing/2014/main" id="{3707C51C-3715-4586-A311-C05EC1E6F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xdr:row>
      <xdr:rowOff>0</xdr:rowOff>
    </xdr:from>
    <xdr:to>
      <xdr:col>8</xdr:col>
      <xdr:colOff>695325</xdr:colOff>
      <xdr:row>34</xdr:row>
      <xdr:rowOff>142875</xdr:rowOff>
    </xdr:to>
    <xdr:sp macro="" textlink="">
      <xdr:nvSpPr>
        <xdr:cNvPr id="2" name="TekstSylinder 1">
          <a:extLst>
            <a:ext uri="{FF2B5EF4-FFF2-40B4-BE49-F238E27FC236}">
              <a16:creationId xmlns:a16="http://schemas.microsoft.com/office/drawing/2014/main" id="{3C7151CB-EAD4-43BA-A8EA-DE4842B519DA}"/>
            </a:ext>
          </a:extLst>
        </xdr:cNvPr>
        <xdr:cNvSpPr txBox="1"/>
      </xdr:nvSpPr>
      <xdr:spPr>
        <a:xfrm>
          <a:off x="123825" y="161925"/>
          <a:ext cx="6667500" cy="548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t>Første trinn i analysen blir å gruppere kostnadene i faste og variable. </a:t>
          </a:r>
        </a:p>
        <a:p>
          <a:endParaRPr lang="nb-NO"/>
        </a:p>
        <a:p>
          <a:r>
            <a:rPr lang="nb-NO"/>
            <a:t>De kostnadene som peker seg ut som faste er: Indirekte lønn, husleie og avskrivninger, samt elementer av kontorrekvisita, verktøy og bilkostnader. </a:t>
          </a:r>
        </a:p>
        <a:p>
          <a:endParaRPr lang="nb-NO"/>
        </a:p>
        <a:p>
          <a:r>
            <a:rPr lang="nb-NO"/>
            <a:t>De variable kostnadene finner vi normalt blant disse: Direkte material, direkte lønn, indirekte materialer, samt elementer av kontorrekvisita, verktøy og bilkostnader. </a:t>
          </a:r>
        </a:p>
        <a:p>
          <a:endParaRPr lang="nb-NO"/>
        </a:p>
        <a:p>
          <a:r>
            <a:rPr lang="nb-NO"/>
            <a:t>a) Aktiviteten øker med 20 %. Vi har ikke tilstrekkelig med informasjon for å avgjøre om de variable kostnadene øker proporsjonalt, underproporsjonalt eller overproporsjonalt med aktiviteten. Det vil blant annet avhenge av hvordan den økte aktiviteten fordeler seg på ulike typer oppdrag (nybygg/reparasjoner). Dessuten trengs det nærmere informasjon om de ulike kostnadsarter. Grovt sett kan vi muligens forutsette at direkte og indirekte materialer utvikler seg proporsjonalt med aktiviteten. Den direkte lønnen er mer usikker. Dersom bedriften har ledig kapasitet, fører ekstraoppdragene ikke til noen økning i den direkte lønnen. Dersom kapasiteten er fullt utnyttet, må de ansatte arbeide overtid siden det ikke er aktuelt å ansette flere personer. Det kan tenkes å gi en overproporsjonal økning (overtid må betales med høyere lønnssatser). En del av kontorrekvisita, verktøy og bilkostnader vil nok være upåvirket av en aktivitetsendring. Men det vil gå med noe mer papir og lignende, verktøyet slites mer og bensinforbruket øker osv. Vi får med andre ord en økning i en god av disse indirekte kostnadene, men det er vanskelig å tallfeste disse økningene ("snikende" indirekte kostnader). </a:t>
          </a:r>
        </a:p>
        <a:p>
          <a:endParaRPr lang="nb-NO"/>
        </a:p>
        <a:p>
          <a:r>
            <a:rPr lang="nb-NO"/>
            <a:t>b) Aktiviteten faller med 20 %. Kommentarene under a gjelder tilsvarende, men med motsatt fortegn. Når det gjelder den direkte lønnen, vil vi ikke få noen nedgang siden det ikke er aktuelt å si opp eller permittere ansatte. </a:t>
          </a:r>
        </a:p>
        <a:p>
          <a:endParaRPr lang="nb-NO"/>
        </a:p>
        <a:p>
          <a:r>
            <a:rPr lang="nb-NO"/>
            <a:t>c) Grupperingen i faste og variable kostnader er vanskelig. Det kan for eksempel tenkes at også lønnen til kontorpersonalet vil øke dersom det blir behov for overtidsarbeid. Og hva med de faste kostnadene? En aktivitetsøkning vil muligens føre til behov for å leie ekstra kontor- og/eller lagerplass. I så fall får vi en sprangvis økning i faste kostnader. Det samme gjelder avskrivninger dersom vi trenger nye anleggsmidler. </a:t>
          </a:r>
        </a:p>
        <a:p>
          <a:endParaRPr lang="nb-NO"/>
        </a:p>
        <a:p>
          <a:r>
            <a:rPr lang="nb-NO"/>
            <a:t>Det gjelder å stille de riktige spørsmålene og be om opplysninger som kan avklare forhold som er nevnt under a) og c).</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3CC4-7580-437C-B071-65489A637FD0}">
  <dimension ref="A1"/>
  <sheetViews>
    <sheetView tabSelected="1" workbookViewId="0">
      <selection activeCell="I24" sqref="I24"/>
    </sheetView>
  </sheetViews>
  <sheetFormatPr baseColWidth="10" defaultRowHeight="13.2"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CBD5-B662-47F3-97DC-4CCD2E764F82}">
  <sheetPr>
    <pageSetUpPr fitToPage="1"/>
  </sheetPr>
  <dimension ref="A2:F15"/>
  <sheetViews>
    <sheetView workbookViewId="0">
      <selection activeCell="F29" sqref="F29"/>
    </sheetView>
  </sheetViews>
  <sheetFormatPr baseColWidth="10" defaultRowHeight="13.2" x14ac:dyDescent="0.25"/>
  <cols>
    <col min="1" max="1" width="3.33203125" customWidth="1"/>
  </cols>
  <sheetData>
    <row r="2" spans="1:6" x14ac:dyDescent="0.25">
      <c r="A2" t="s">
        <v>19</v>
      </c>
      <c r="B2" s="10" t="s">
        <v>0</v>
      </c>
      <c r="C2" s="11" t="s">
        <v>1</v>
      </c>
      <c r="D2" s="10" t="s">
        <v>3</v>
      </c>
      <c r="E2" s="10" t="s">
        <v>4</v>
      </c>
      <c r="F2" s="10" t="s">
        <v>5</v>
      </c>
    </row>
    <row r="3" spans="1:6" x14ac:dyDescent="0.25">
      <c r="B3" s="8">
        <v>0</v>
      </c>
      <c r="C3" s="8">
        <v>0</v>
      </c>
      <c r="D3" s="8"/>
      <c r="E3" s="16"/>
      <c r="F3" s="16"/>
    </row>
    <row r="4" spans="1:6" x14ac:dyDescent="0.25">
      <c r="B4" s="8">
        <v>50</v>
      </c>
      <c r="C4" s="8"/>
      <c r="D4" s="8">
        <f>C5-C3</f>
        <v>8400</v>
      </c>
      <c r="E4" s="16">
        <f>D4/100</f>
        <v>84</v>
      </c>
      <c r="F4" s="16"/>
    </row>
    <row r="5" spans="1:6" x14ac:dyDescent="0.25">
      <c r="B5" s="8">
        <v>100</v>
      </c>
      <c r="C5" s="8">
        <v>8400</v>
      </c>
      <c r="D5" s="8"/>
      <c r="E5" s="16"/>
      <c r="F5" s="16">
        <f>C5/B5</f>
        <v>84</v>
      </c>
    </row>
    <row r="6" spans="1:6" x14ac:dyDescent="0.25">
      <c r="B6" s="8">
        <v>150</v>
      </c>
      <c r="C6" s="8"/>
      <c r="D6" s="8">
        <f t="shared" ref="D6" si="0">C7-C5</f>
        <v>3200</v>
      </c>
      <c r="E6" s="16">
        <f>D6/100</f>
        <v>32</v>
      </c>
      <c r="F6" s="16"/>
    </row>
    <row r="7" spans="1:6" x14ac:dyDescent="0.25">
      <c r="B7" s="8">
        <v>200</v>
      </c>
      <c r="C7" s="8">
        <v>11600</v>
      </c>
      <c r="D7" s="8"/>
      <c r="E7" s="16"/>
      <c r="F7" s="16">
        <f>C7/B7</f>
        <v>58</v>
      </c>
    </row>
    <row r="8" spans="1:6" x14ac:dyDescent="0.25">
      <c r="B8" s="8">
        <v>250</v>
      </c>
      <c r="C8" s="8"/>
      <c r="D8" s="8">
        <f t="shared" ref="D8" si="1">C9-C7</f>
        <v>2200</v>
      </c>
      <c r="E8" s="16">
        <f>D8/100</f>
        <v>22</v>
      </c>
      <c r="F8" s="16"/>
    </row>
    <row r="9" spans="1:6" x14ac:dyDescent="0.25">
      <c r="B9" s="8">
        <v>300</v>
      </c>
      <c r="C9" s="8">
        <v>13800</v>
      </c>
      <c r="D9" s="8"/>
      <c r="E9" s="16"/>
      <c r="F9" s="16">
        <f>C9/B9</f>
        <v>46</v>
      </c>
    </row>
    <row r="10" spans="1:6" x14ac:dyDescent="0.25">
      <c r="B10" s="8">
        <v>350</v>
      </c>
      <c r="C10" s="8"/>
      <c r="D10" s="8">
        <f t="shared" ref="D10" si="2">C11-C9</f>
        <v>2200</v>
      </c>
      <c r="E10" s="16">
        <f>D10/100</f>
        <v>22</v>
      </c>
      <c r="F10" s="16"/>
    </row>
    <row r="11" spans="1:6" x14ac:dyDescent="0.25">
      <c r="B11" s="8">
        <v>400</v>
      </c>
      <c r="C11" s="8">
        <v>16000</v>
      </c>
      <c r="D11" s="8"/>
      <c r="E11" s="16"/>
      <c r="F11" s="16">
        <f>C11/B11</f>
        <v>40</v>
      </c>
    </row>
    <row r="12" spans="1:6" x14ac:dyDescent="0.25">
      <c r="B12" s="8">
        <v>450</v>
      </c>
      <c r="C12" s="8"/>
      <c r="D12" s="8">
        <f t="shared" ref="D12" si="3">C13-C11</f>
        <v>3000</v>
      </c>
      <c r="E12" s="16">
        <f>D12/100</f>
        <v>30</v>
      </c>
      <c r="F12" s="16"/>
    </row>
    <row r="13" spans="1:6" x14ac:dyDescent="0.25">
      <c r="B13" s="8">
        <v>500</v>
      </c>
      <c r="C13" s="8">
        <v>19000</v>
      </c>
      <c r="D13" s="8"/>
      <c r="E13" s="16"/>
      <c r="F13" s="16">
        <f>C13/B13</f>
        <v>38</v>
      </c>
    </row>
    <row r="14" spans="1:6" x14ac:dyDescent="0.25">
      <c r="B14" s="8">
        <v>550</v>
      </c>
      <c r="C14" s="8"/>
      <c r="D14" s="8">
        <f t="shared" ref="D14" si="4">C15-C13</f>
        <v>5400</v>
      </c>
      <c r="E14" s="16">
        <f>D14/100</f>
        <v>54</v>
      </c>
      <c r="F14" s="16"/>
    </row>
    <row r="15" spans="1:6" x14ac:dyDescent="0.25">
      <c r="B15" s="8">
        <v>600</v>
      </c>
      <c r="C15" s="8">
        <v>24400</v>
      </c>
      <c r="D15" s="8"/>
      <c r="E15" s="16"/>
      <c r="F15" s="16">
        <f>C15/B15</f>
        <v>40.666666666666664</v>
      </c>
    </row>
  </sheetData>
  <printOptions headings="1" gridLines="1"/>
  <pageMargins left="0.78740157480314965" right="0.78740157480314965" top="0.98425196850393704" bottom="0.98425196850393704" header="0.51181102362204722" footer="0.51181102362204722"/>
  <pageSetup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BB72-AB4E-4095-AA96-0ACB01B7A9C0}">
  <sheetPr>
    <pageSetUpPr fitToPage="1"/>
  </sheetPr>
  <dimension ref="A2:F15"/>
  <sheetViews>
    <sheetView workbookViewId="0">
      <selection activeCell="H18" sqref="H18"/>
    </sheetView>
  </sheetViews>
  <sheetFormatPr baseColWidth="10" defaultRowHeight="13.2" x14ac:dyDescent="0.25"/>
  <cols>
    <col min="1" max="1" width="3.33203125" customWidth="1"/>
  </cols>
  <sheetData>
    <row r="2" spans="1:6" x14ac:dyDescent="0.25">
      <c r="A2" t="s">
        <v>19</v>
      </c>
      <c r="B2" s="10" t="s">
        <v>0</v>
      </c>
      <c r="C2" s="11" t="s">
        <v>4</v>
      </c>
      <c r="D2" s="10" t="s">
        <v>3</v>
      </c>
      <c r="E2" s="10" t="s">
        <v>1</v>
      </c>
      <c r="F2" s="10" t="s">
        <v>5</v>
      </c>
    </row>
    <row r="3" spans="1:6" x14ac:dyDescent="0.25">
      <c r="B3" s="8">
        <v>0</v>
      </c>
      <c r="C3" s="8"/>
      <c r="D3" s="8"/>
      <c r="E3" s="8">
        <v>0</v>
      </c>
      <c r="F3" s="16"/>
    </row>
    <row r="4" spans="1:6" x14ac:dyDescent="0.25">
      <c r="B4" s="8">
        <v>50</v>
      </c>
      <c r="C4" s="8">
        <v>110</v>
      </c>
      <c r="D4" s="8">
        <f>C4*(B5-B3)</f>
        <v>11000</v>
      </c>
      <c r="E4" s="8"/>
      <c r="F4" s="16"/>
    </row>
    <row r="5" spans="1:6" x14ac:dyDescent="0.25">
      <c r="B5" s="8">
        <v>100</v>
      </c>
      <c r="C5" s="8"/>
      <c r="D5" s="8"/>
      <c r="E5" s="8">
        <f>E3+D4</f>
        <v>11000</v>
      </c>
      <c r="F5" s="16">
        <f>E5/B5</f>
        <v>110</v>
      </c>
    </row>
    <row r="6" spans="1:6" x14ac:dyDescent="0.25">
      <c r="B6" s="8">
        <v>150</v>
      </c>
      <c r="C6" s="8">
        <v>70</v>
      </c>
      <c r="D6" s="8">
        <f t="shared" ref="D6" si="0">C6*(B7-B5)</f>
        <v>7000</v>
      </c>
      <c r="E6" s="8"/>
      <c r="F6" s="16"/>
    </row>
    <row r="7" spans="1:6" x14ac:dyDescent="0.25">
      <c r="B7" s="8">
        <v>200</v>
      </c>
      <c r="C7" s="8"/>
      <c r="D7" s="8"/>
      <c r="E7" s="8">
        <f t="shared" ref="E7" si="1">E5+D6</f>
        <v>18000</v>
      </c>
      <c r="F7" s="16">
        <f t="shared" ref="F7" si="2">E7/B7</f>
        <v>90</v>
      </c>
    </row>
    <row r="8" spans="1:6" x14ac:dyDescent="0.25">
      <c r="B8" s="8">
        <v>250</v>
      </c>
      <c r="C8" s="8">
        <v>60</v>
      </c>
      <c r="D8" s="8">
        <f t="shared" ref="D8" si="3">C8*(B9-B7)</f>
        <v>6000</v>
      </c>
      <c r="E8" s="8"/>
      <c r="F8" s="16"/>
    </row>
    <row r="9" spans="1:6" x14ac:dyDescent="0.25">
      <c r="B9" s="8">
        <v>300</v>
      </c>
      <c r="C9" s="8"/>
      <c r="D9" s="8"/>
      <c r="E9" s="8">
        <f t="shared" ref="E9" si="4">E7+D8</f>
        <v>24000</v>
      </c>
      <c r="F9" s="16">
        <f t="shared" ref="F9" si="5">E9/B9</f>
        <v>80</v>
      </c>
    </row>
    <row r="10" spans="1:6" x14ac:dyDescent="0.25">
      <c r="B10" s="8">
        <v>350</v>
      </c>
      <c r="C10" s="8">
        <v>70</v>
      </c>
      <c r="D10" s="8">
        <f t="shared" ref="D10" si="6">C10*(B11-B9)</f>
        <v>7000</v>
      </c>
      <c r="E10" s="8"/>
      <c r="F10" s="16"/>
    </row>
    <row r="11" spans="1:6" x14ac:dyDescent="0.25">
      <c r="B11" s="8">
        <v>400</v>
      </c>
      <c r="C11" s="8"/>
      <c r="D11" s="8"/>
      <c r="E11" s="8">
        <f t="shared" ref="E11" si="7">E9+D10</f>
        <v>31000</v>
      </c>
      <c r="F11" s="16">
        <f t="shared" ref="F11" si="8">E11/B11</f>
        <v>77.5</v>
      </c>
    </row>
    <row r="12" spans="1:6" x14ac:dyDescent="0.25">
      <c r="B12" s="8">
        <v>450</v>
      </c>
      <c r="C12" s="8">
        <v>110</v>
      </c>
      <c r="D12" s="8">
        <f t="shared" ref="D12" si="9">C12*(B13-B11)</f>
        <v>11000</v>
      </c>
      <c r="E12" s="8"/>
      <c r="F12" s="16"/>
    </row>
    <row r="13" spans="1:6" x14ac:dyDescent="0.25">
      <c r="B13" s="8">
        <v>500</v>
      </c>
      <c r="C13" s="8"/>
      <c r="D13" s="8"/>
      <c r="E13" s="8">
        <f t="shared" ref="E13" si="10">E11+D12</f>
        <v>42000</v>
      </c>
      <c r="F13" s="16">
        <f t="shared" ref="F13" si="11">E13/B13</f>
        <v>84</v>
      </c>
    </row>
    <row r="14" spans="1:6" x14ac:dyDescent="0.25">
      <c r="B14" s="8">
        <v>550</v>
      </c>
      <c r="C14" s="8">
        <v>170</v>
      </c>
      <c r="D14" s="8">
        <f t="shared" ref="D14" si="12">C14*(B15-B13)</f>
        <v>17000</v>
      </c>
      <c r="E14" s="8"/>
      <c r="F14" s="16"/>
    </row>
    <row r="15" spans="1:6" x14ac:dyDescent="0.25">
      <c r="B15" s="8">
        <v>600</v>
      </c>
      <c r="C15" s="8"/>
      <c r="D15" s="8"/>
      <c r="E15" s="8">
        <f t="shared" ref="E15" si="13">E13+D14</f>
        <v>59000</v>
      </c>
      <c r="F15" s="16">
        <f t="shared" ref="F15" si="14">E15/B15</f>
        <v>98.333333333333329</v>
      </c>
    </row>
  </sheetData>
  <printOptions headings="1" gridLines="1"/>
  <pageMargins left="0.78740157480314965" right="0.78740157480314965" top="0.98425196850393704" bottom="0.98425196850393704" header="0.51181102362204722" footer="0.51181102362204722"/>
  <pageSetup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7EF7-AC2F-4221-B58C-ADCCB5372ABD}">
  <sheetPr>
    <pageSetUpPr fitToPage="1"/>
  </sheetPr>
  <dimension ref="A2:L62"/>
  <sheetViews>
    <sheetView workbookViewId="0">
      <selection activeCell="L27" sqref="L27"/>
    </sheetView>
  </sheetViews>
  <sheetFormatPr baseColWidth="10" defaultRowHeight="13.2" x14ac:dyDescent="0.25"/>
  <cols>
    <col min="1" max="1" width="3.33203125" customWidth="1"/>
  </cols>
  <sheetData>
    <row r="2" spans="1:8" x14ac:dyDescent="0.25">
      <c r="A2" t="s">
        <v>19</v>
      </c>
    </row>
    <row r="5" spans="1:8" x14ac:dyDescent="0.25">
      <c r="A5" t="s">
        <v>18</v>
      </c>
      <c r="B5" s="10" t="s">
        <v>0</v>
      </c>
      <c r="C5" s="11" t="s">
        <v>1</v>
      </c>
      <c r="D5" s="11" t="s">
        <v>2</v>
      </c>
      <c r="E5" s="10" t="s">
        <v>3</v>
      </c>
      <c r="F5" s="10" t="s">
        <v>4</v>
      </c>
      <c r="G5" s="10" t="s">
        <v>5</v>
      </c>
      <c r="H5" s="11" t="s">
        <v>6</v>
      </c>
    </row>
    <row r="6" spans="1:8" x14ac:dyDescent="0.25">
      <c r="B6" s="8">
        <v>0</v>
      </c>
      <c r="C6" s="8">
        <v>0</v>
      </c>
      <c r="D6" s="8">
        <v>100000</v>
      </c>
      <c r="E6" s="8"/>
      <c r="F6" s="16"/>
      <c r="G6" s="16"/>
      <c r="H6" s="16"/>
    </row>
    <row r="7" spans="1:8" x14ac:dyDescent="0.25">
      <c r="B7" s="8">
        <v>50</v>
      </c>
      <c r="C7" s="8"/>
      <c r="D7" s="8"/>
      <c r="E7" s="8">
        <f>D8-D6</f>
        <v>120000</v>
      </c>
      <c r="F7" s="16">
        <f>E7/100</f>
        <v>1200</v>
      </c>
      <c r="G7" s="16"/>
      <c r="H7" s="16"/>
    </row>
    <row r="8" spans="1:8" x14ac:dyDescent="0.25">
      <c r="B8" s="8">
        <v>100</v>
      </c>
      <c r="C8" s="8">
        <f>D8-$D$6</f>
        <v>120000</v>
      </c>
      <c r="D8" s="8">
        <v>220000</v>
      </c>
      <c r="E8" s="8"/>
      <c r="F8" s="16"/>
      <c r="G8" s="16">
        <f>C8/B8</f>
        <v>1200</v>
      </c>
      <c r="H8" s="16">
        <f>D8/B8</f>
        <v>2200</v>
      </c>
    </row>
    <row r="9" spans="1:8" x14ac:dyDescent="0.25">
      <c r="B9" s="8">
        <v>150</v>
      </c>
      <c r="C9" s="8"/>
      <c r="D9" s="8"/>
      <c r="E9" s="8">
        <f>D10-D8</f>
        <v>70000</v>
      </c>
      <c r="F9" s="16">
        <f>E9/100</f>
        <v>700</v>
      </c>
      <c r="G9" s="16"/>
      <c r="H9" s="16"/>
    </row>
    <row r="10" spans="1:8" x14ac:dyDescent="0.25">
      <c r="B10" s="8">
        <v>200</v>
      </c>
      <c r="C10" s="8">
        <f t="shared" ref="C10" si="0">D10-$D$6</f>
        <v>190000</v>
      </c>
      <c r="D10" s="8">
        <v>290000</v>
      </c>
      <c r="E10" s="8"/>
      <c r="F10" s="16"/>
      <c r="G10" s="16">
        <f t="shared" ref="G10" si="1">C10/B10</f>
        <v>950</v>
      </c>
      <c r="H10" s="16">
        <f t="shared" ref="H10" si="2">D10/B10</f>
        <v>1450</v>
      </c>
    </row>
    <row r="11" spans="1:8" x14ac:dyDescent="0.25">
      <c r="B11" s="8">
        <v>250</v>
      </c>
      <c r="C11" s="8"/>
      <c r="D11" s="8"/>
      <c r="E11" s="8">
        <f>D12-D10</f>
        <v>46000</v>
      </c>
      <c r="F11" s="16">
        <f>E11/100</f>
        <v>460</v>
      </c>
      <c r="G11" s="16"/>
      <c r="H11" s="16"/>
    </row>
    <row r="12" spans="1:8" x14ac:dyDescent="0.25">
      <c r="B12" s="8">
        <v>300</v>
      </c>
      <c r="C12" s="8">
        <f t="shared" ref="C12" si="3">D12-$D$6</f>
        <v>236000</v>
      </c>
      <c r="D12" s="8">
        <v>336000</v>
      </c>
      <c r="E12" s="8"/>
      <c r="F12" s="16"/>
      <c r="G12" s="16">
        <f t="shared" ref="G12" si="4">C12/B12</f>
        <v>786.66666666666663</v>
      </c>
      <c r="H12" s="16">
        <f t="shared" ref="H12" si="5">D12/B12</f>
        <v>1120</v>
      </c>
    </row>
    <row r="13" spans="1:8" x14ac:dyDescent="0.25">
      <c r="B13" s="8">
        <v>350</v>
      </c>
      <c r="C13" s="8"/>
      <c r="D13" s="8"/>
      <c r="E13" s="8">
        <f>D14-D12</f>
        <v>36000</v>
      </c>
      <c r="F13" s="16">
        <f>E13/100</f>
        <v>360</v>
      </c>
      <c r="G13" s="16"/>
      <c r="H13" s="16"/>
    </row>
    <row r="14" spans="1:8" x14ac:dyDescent="0.25">
      <c r="B14" s="8">
        <v>400</v>
      </c>
      <c r="C14" s="8">
        <f t="shared" ref="C14" si="6">D14-$D$6</f>
        <v>272000</v>
      </c>
      <c r="D14" s="8">
        <v>372000</v>
      </c>
      <c r="E14" s="8"/>
      <c r="F14" s="16"/>
      <c r="G14" s="16">
        <f t="shared" ref="G14" si="7">C14/B14</f>
        <v>680</v>
      </c>
      <c r="H14" s="16">
        <f t="shared" ref="H14" si="8">D14/B14</f>
        <v>930</v>
      </c>
    </row>
    <row r="15" spans="1:8" x14ac:dyDescent="0.25">
      <c r="B15" s="8">
        <v>450</v>
      </c>
      <c r="C15" s="8"/>
      <c r="D15" s="8"/>
      <c r="E15" s="8">
        <f>D16-D14</f>
        <v>40000</v>
      </c>
      <c r="F15" s="16">
        <f>E15/100</f>
        <v>400</v>
      </c>
      <c r="G15" s="16"/>
      <c r="H15" s="16"/>
    </row>
    <row r="16" spans="1:8" x14ac:dyDescent="0.25">
      <c r="B16" s="8">
        <v>500</v>
      </c>
      <c r="C16" s="8">
        <f t="shared" ref="C16" si="9">D16-$D$6</f>
        <v>312000</v>
      </c>
      <c r="D16" s="8">
        <v>412000</v>
      </c>
      <c r="E16" s="8"/>
      <c r="F16" s="16"/>
      <c r="G16" s="16">
        <f t="shared" ref="G16" si="10">C16/B16</f>
        <v>624</v>
      </c>
      <c r="H16" s="16">
        <f t="shared" ref="H16" si="11">D16/B16</f>
        <v>824</v>
      </c>
    </row>
    <row r="17" spans="1:8" x14ac:dyDescent="0.25">
      <c r="B17" s="8">
        <v>550</v>
      </c>
      <c r="C17" s="8"/>
      <c r="D17" s="8"/>
      <c r="E17" s="8">
        <f>D18-D16</f>
        <v>60000</v>
      </c>
      <c r="F17" s="16">
        <f>E17/100</f>
        <v>600</v>
      </c>
      <c r="G17" s="16"/>
      <c r="H17" s="16"/>
    </row>
    <row r="18" spans="1:8" x14ac:dyDescent="0.25">
      <c r="B18" s="8">
        <v>600</v>
      </c>
      <c r="C18" s="8">
        <f t="shared" ref="C18" si="12">D18-$D$6</f>
        <v>372000</v>
      </c>
      <c r="D18" s="8">
        <v>472000</v>
      </c>
      <c r="E18" s="8"/>
      <c r="F18" s="16"/>
      <c r="G18" s="16">
        <f t="shared" ref="G18" si="13">C18/B18</f>
        <v>620</v>
      </c>
      <c r="H18" s="16">
        <f t="shared" ref="H18" si="14">D18/B18</f>
        <v>786.66666666666663</v>
      </c>
    </row>
    <row r="19" spans="1:8" x14ac:dyDescent="0.25">
      <c r="B19" s="8">
        <v>650</v>
      </c>
      <c r="C19" s="8"/>
      <c r="D19" s="8"/>
      <c r="E19" s="8">
        <f t="shared" ref="E19" si="15">D20-D18</f>
        <v>104000</v>
      </c>
      <c r="F19" s="16">
        <f t="shared" ref="F19" si="16">E19/100</f>
        <v>1040</v>
      </c>
      <c r="G19" s="16"/>
      <c r="H19" s="16"/>
    </row>
    <row r="20" spans="1:8" x14ac:dyDescent="0.25">
      <c r="B20" s="8">
        <v>700</v>
      </c>
      <c r="C20" s="8">
        <f t="shared" ref="C20" si="17">D20-$D$6</f>
        <v>476000</v>
      </c>
      <c r="D20" s="8">
        <v>576000</v>
      </c>
      <c r="E20" s="8"/>
      <c r="F20" s="16"/>
      <c r="G20" s="16">
        <f t="shared" ref="G20" si="18">C20/B20</f>
        <v>680</v>
      </c>
      <c r="H20" s="16">
        <f t="shared" ref="H20" si="19">D20/B20</f>
        <v>822.85714285714289</v>
      </c>
    </row>
    <row r="21" spans="1:8" x14ac:dyDescent="0.25">
      <c r="B21" s="8">
        <v>750</v>
      </c>
      <c r="C21" s="8"/>
      <c r="D21" s="8"/>
      <c r="E21" s="8">
        <f t="shared" ref="E21" si="20">D22-D20</f>
        <v>190000</v>
      </c>
      <c r="F21" s="16">
        <f t="shared" ref="F21" si="21">E21/100</f>
        <v>1900</v>
      </c>
      <c r="G21" s="16"/>
      <c r="H21" s="16"/>
    </row>
    <row r="22" spans="1:8" x14ac:dyDescent="0.25">
      <c r="B22" s="8">
        <v>800</v>
      </c>
      <c r="C22" s="8">
        <f>D22-$D$6</f>
        <v>666000</v>
      </c>
      <c r="D22" s="8">
        <v>766000</v>
      </c>
      <c r="E22" s="8"/>
      <c r="F22" s="16"/>
      <c r="G22" s="16">
        <f t="shared" ref="G22" si="22">C22/B22</f>
        <v>832.5</v>
      </c>
      <c r="H22" s="16">
        <f t="shared" ref="H22" si="23">D22/B22</f>
        <v>957.5</v>
      </c>
    </row>
    <row r="25" spans="1:8" x14ac:dyDescent="0.25">
      <c r="A25" t="s">
        <v>20</v>
      </c>
    </row>
    <row r="45" spans="1:12" x14ac:dyDescent="0.25">
      <c r="A45" t="s">
        <v>21</v>
      </c>
      <c r="B45" s="12" t="s">
        <v>0</v>
      </c>
      <c r="C45" s="13" t="s">
        <v>1</v>
      </c>
      <c r="D45" s="13" t="s">
        <v>2</v>
      </c>
      <c r="E45" s="18" t="s">
        <v>22</v>
      </c>
      <c r="F45" s="13" t="s">
        <v>3</v>
      </c>
      <c r="G45" s="18" t="s">
        <v>23</v>
      </c>
      <c r="H45" s="13" t="s">
        <v>4</v>
      </c>
      <c r="I45" s="18" t="s">
        <v>24</v>
      </c>
      <c r="J45" s="13" t="s">
        <v>5</v>
      </c>
      <c r="K45" s="13" t="s">
        <v>6</v>
      </c>
      <c r="L45" s="18" t="s">
        <v>25</v>
      </c>
    </row>
    <row r="46" spans="1:12" x14ac:dyDescent="0.25">
      <c r="B46" s="8">
        <v>0</v>
      </c>
      <c r="C46" s="8">
        <v>0</v>
      </c>
      <c r="D46" s="8">
        <v>100000</v>
      </c>
      <c r="E46" s="19">
        <f>D46+75000</f>
        <v>175000</v>
      </c>
      <c r="F46" s="8"/>
      <c r="G46" s="20"/>
      <c r="H46" s="16"/>
      <c r="I46" s="20"/>
      <c r="J46" s="16"/>
      <c r="K46" s="16"/>
      <c r="L46" s="21"/>
    </row>
    <row r="47" spans="1:12" x14ac:dyDescent="0.25">
      <c r="B47" s="8">
        <v>50</v>
      </c>
      <c r="C47" s="8"/>
      <c r="D47" s="8"/>
      <c r="E47" s="20"/>
      <c r="F47" s="8">
        <f>D48-D46</f>
        <v>120000</v>
      </c>
      <c r="G47" s="19">
        <f>E48-E46</f>
        <v>95000</v>
      </c>
      <c r="H47" s="16">
        <f>F47/100</f>
        <v>1200</v>
      </c>
      <c r="I47" s="20">
        <f>G47/100</f>
        <v>950</v>
      </c>
      <c r="J47" s="16"/>
      <c r="K47" s="16"/>
      <c r="L47" s="21"/>
    </row>
    <row r="48" spans="1:12" x14ac:dyDescent="0.25">
      <c r="B48" s="8">
        <v>100</v>
      </c>
      <c r="C48" s="8">
        <f>D48-$D$6</f>
        <v>120000</v>
      </c>
      <c r="D48" s="8">
        <v>220000</v>
      </c>
      <c r="E48" s="19">
        <f>D48+75000-(250*B48)</f>
        <v>270000</v>
      </c>
      <c r="F48" s="8"/>
      <c r="G48" s="20"/>
      <c r="H48" s="16"/>
      <c r="I48" s="20"/>
      <c r="J48" s="16">
        <f>C48/B48</f>
        <v>1200</v>
      </c>
      <c r="K48" s="16">
        <f>D48/B48</f>
        <v>2200</v>
      </c>
      <c r="L48" s="21">
        <f>E48/B48</f>
        <v>2700</v>
      </c>
    </row>
    <row r="49" spans="2:12" x14ac:dyDescent="0.25">
      <c r="B49" s="8">
        <v>150</v>
      </c>
      <c r="C49" s="8"/>
      <c r="D49" s="8"/>
      <c r="E49" s="20"/>
      <c r="F49" s="8">
        <f>D50-D48</f>
        <v>70000</v>
      </c>
      <c r="G49" s="19">
        <f t="shared" ref="G49" si="24">E50-E48</f>
        <v>45000</v>
      </c>
      <c r="H49" s="16">
        <f>F49/100</f>
        <v>700</v>
      </c>
      <c r="I49" s="20">
        <f t="shared" ref="I49" si="25">G49/100</f>
        <v>450</v>
      </c>
      <c r="J49" s="16"/>
      <c r="K49" s="16"/>
      <c r="L49" s="21"/>
    </row>
    <row r="50" spans="2:12" x14ac:dyDescent="0.25">
      <c r="B50" s="8">
        <v>200</v>
      </c>
      <c r="C50" s="8">
        <f>D50-$D$6</f>
        <v>190000</v>
      </c>
      <c r="D50" s="8">
        <v>290000</v>
      </c>
      <c r="E50" s="19">
        <f t="shared" ref="E50" si="26">D50+75000-(250*B50)</f>
        <v>315000</v>
      </c>
      <c r="F50" s="8"/>
      <c r="G50" s="20"/>
      <c r="H50" s="16"/>
      <c r="I50" s="20"/>
      <c r="J50" s="16">
        <f>C50/B50</f>
        <v>950</v>
      </c>
      <c r="K50" s="16">
        <f>D50/B50</f>
        <v>1450</v>
      </c>
      <c r="L50" s="21">
        <f t="shared" ref="L50" si="27">E50/B50</f>
        <v>1575</v>
      </c>
    </row>
    <row r="51" spans="2:12" x14ac:dyDescent="0.25">
      <c r="B51" s="8">
        <v>250</v>
      </c>
      <c r="C51" s="8"/>
      <c r="D51" s="8"/>
      <c r="E51" s="20"/>
      <c r="F51" s="8">
        <f>D52-D50</f>
        <v>46000</v>
      </c>
      <c r="G51" s="19">
        <f t="shared" ref="G51" si="28">E52-E50</f>
        <v>21000</v>
      </c>
      <c r="H51" s="16">
        <f>F51/100</f>
        <v>460</v>
      </c>
      <c r="I51" s="20">
        <f t="shared" ref="I51" si="29">G51/100</f>
        <v>210</v>
      </c>
      <c r="J51" s="16"/>
      <c r="K51" s="16"/>
      <c r="L51" s="21"/>
    </row>
    <row r="52" spans="2:12" x14ac:dyDescent="0.25">
      <c r="B52" s="8">
        <v>300</v>
      </c>
      <c r="C52" s="8">
        <f>D52-$D$6</f>
        <v>236000</v>
      </c>
      <c r="D52" s="8">
        <v>336000</v>
      </c>
      <c r="E52" s="19">
        <f t="shared" ref="E52" si="30">D52+75000-(250*B52)</f>
        <v>336000</v>
      </c>
      <c r="F52" s="8"/>
      <c r="G52" s="20"/>
      <c r="H52" s="16"/>
      <c r="I52" s="20"/>
      <c r="J52" s="16">
        <f>C52/B52</f>
        <v>786.66666666666663</v>
      </c>
      <c r="K52" s="16">
        <f>D52/B52</f>
        <v>1120</v>
      </c>
      <c r="L52" s="21">
        <f t="shared" ref="L52" si="31">E52/B52</f>
        <v>1120</v>
      </c>
    </row>
    <row r="53" spans="2:12" x14ac:dyDescent="0.25">
      <c r="B53" s="8">
        <v>350</v>
      </c>
      <c r="C53" s="8"/>
      <c r="D53" s="8"/>
      <c r="E53" s="20"/>
      <c r="F53" s="8">
        <f>D54-D52</f>
        <v>36000</v>
      </c>
      <c r="G53" s="19">
        <f t="shared" ref="G53" si="32">E54-E52</f>
        <v>11000</v>
      </c>
      <c r="H53" s="16">
        <f>F53/100</f>
        <v>360</v>
      </c>
      <c r="I53" s="20">
        <f t="shared" ref="I53" si="33">G53/100</f>
        <v>110</v>
      </c>
      <c r="J53" s="16"/>
      <c r="K53" s="16"/>
      <c r="L53" s="21"/>
    </row>
    <row r="54" spans="2:12" x14ac:dyDescent="0.25">
      <c r="B54" s="8">
        <v>400</v>
      </c>
      <c r="C54" s="8">
        <f>D54-$D$6</f>
        <v>272000</v>
      </c>
      <c r="D54" s="8">
        <v>372000</v>
      </c>
      <c r="E54" s="19">
        <f t="shared" ref="E54" si="34">D54+75000-(250*B54)</f>
        <v>347000</v>
      </c>
      <c r="F54" s="8"/>
      <c r="G54" s="20"/>
      <c r="H54" s="16"/>
      <c r="I54" s="20"/>
      <c r="J54" s="16">
        <f>C54/B54</f>
        <v>680</v>
      </c>
      <c r="K54" s="16">
        <f>D54/B54</f>
        <v>930</v>
      </c>
      <c r="L54" s="21">
        <f t="shared" ref="L54" si="35">E54/B54</f>
        <v>867.5</v>
      </c>
    </row>
    <row r="55" spans="2:12" x14ac:dyDescent="0.25">
      <c r="B55" s="8">
        <v>450</v>
      </c>
      <c r="C55" s="8"/>
      <c r="D55" s="8"/>
      <c r="E55" s="20"/>
      <c r="F55" s="8">
        <f>D56-D54</f>
        <v>40000</v>
      </c>
      <c r="G55" s="19">
        <f t="shared" ref="G55" si="36">E56-E54</f>
        <v>15000</v>
      </c>
      <c r="H55" s="16">
        <f>F55/100</f>
        <v>400</v>
      </c>
      <c r="I55" s="20">
        <f t="shared" ref="I55" si="37">G55/100</f>
        <v>150</v>
      </c>
      <c r="J55" s="16"/>
      <c r="K55" s="16"/>
      <c r="L55" s="21"/>
    </row>
    <row r="56" spans="2:12" x14ac:dyDescent="0.25">
      <c r="B56" s="8">
        <v>500</v>
      </c>
      <c r="C56" s="8">
        <f>D56-$D$6</f>
        <v>312000</v>
      </c>
      <c r="D56" s="8">
        <v>412000</v>
      </c>
      <c r="E56" s="19">
        <f t="shared" ref="E56" si="38">D56+75000-(250*B56)</f>
        <v>362000</v>
      </c>
      <c r="F56" s="8"/>
      <c r="G56" s="20"/>
      <c r="H56" s="16"/>
      <c r="I56" s="20"/>
      <c r="J56" s="16">
        <f>C56/B56</f>
        <v>624</v>
      </c>
      <c r="K56" s="16">
        <f>D56/B56</f>
        <v>824</v>
      </c>
      <c r="L56" s="21">
        <f t="shared" ref="L56" si="39">E56/B56</f>
        <v>724</v>
      </c>
    </row>
    <row r="57" spans="2:12" x14ac:dyDescent="0.25">
      <c r="B57" s="8">
        <v>550</v>
      </c>
      <c r="C57" s="8"/>
      <c r="D57" s="8"/>
      <c r="E57" s="20"/>
      <c r="F57" s="8">
        <f>D58-D56</f>
        <v>60000</v>
      </c>
      <c r="G57" s="19">
        <f t="shared" ref="G57" si="40">E58-E56</f>
        <v>35000</v>
      </c>
      <c r="H57" s="16">
        <f>F57/100</f>
        <v>600</v>
      </c>
      <c r="I57" s="20">
        <f t="shared" ref="I57" si="41">G57/100</f>
        <v>350</v>
      </c>
      <c r="J57" s="16"/>
      <c r="K57" s="16"/>
      <c r="L57" s="21"/>
    </row>
    <row r="58" spans="2:12" x14ac:dyDescent="0.25">
      <c r="B58" s="8">
        <v>600</v>
      </c>
      <c r="C58" s="8">
        <f>D58-$D$6</f>
        <v>372000</v>
      </c>
      <c r="D58" s="8">
        <v>472000</v>
      </c>
      <c r="E58" s="19">
        <f t="shared" ref="E58" si="42">D58+75000-(250*B58)</f>
        <v>397000</v>
      </c>
      <c r="F58" s="8"/>
      <c r="G58" s="20"/>
      <c r="H58" s="16"/>
      <c r="I58" s="20"/>
      <c r="J58" s="16">
        <f>C58/B58</f>
        <v>620</v>
      </c>
      <c r="K58" s="16">
        <f>D58/B58</f>
        <v>786.66666666666663</v>
      </c>
      <c r="L58" s="21">
        <f t="shared" ref="L58" si="43">E58/B58</f>
        <v>661.66666666666663</v>
      </c>
    </row>
    <row r="59" spans="2:12" x14ac:dyDescent="0.25">
      <c r="B59" s="8">
        <v>650</v>
      </c>
      <c r="C59" s="8"/>
      <c r="D59" s="8"/>
      <c r="E59" s="20"/>
      <c r="F59" s="8">
        <f>D60-D58</f>
        <v>104000</v>
      </c>
      <c r="G59" s="19">
        <f t="shared" ref="G59" si="44">E60-E58</f>
        <v>79000</v>
      </c>
      <c r="H59" s="16">
        <f>F59/100</f>
        <v>1040</v>
      </c>
      <c r="I59" s="20">
        <f t="shared" ref="I59" si="45">G59/100</f>
        <v>790</v>
      </c>
      <c r="J59" s="16"/>
      <c r="K59" s="16"/>
      <c r="L59" s="21"/>
    </row>
    <row r="60" spans="2:12" x14ac:dyDescent="0.25">
      <c r="B60" s="8">
        <v>700</v>
      </c>
      <c r="C60" s="8">
        <f>D60-$D$6</f>
        <v>476000</v>
      </c>
      <c r="D60" s="8">
        <v>576000</v>
      </c>
      <c r="E60" s="19">
        <f t="shared" ref="E60" si="46">D60+75000-(250*B60)</f>
        <v>476000</v>
      </c>
      <c r="F60" s="8"/>
      <c r="G60" s="20"/>
      <c r="H60" s="16"/>
      <c r="I60" s="20"/>
      <c r="J60" s="16">
        <f>C60/B60</f>
        <v>680</v>
      </c>
      <c r="K60" s="16">
        <f>D60/B60</f>
        <v>822.85714285714289</v>
      </c>
      <c r="L60" s="21">
        <f t="shared" ref="L60" si="47">E60/B60</f>
        <v>680</v>
      </c>
    </row>
    <row r="61" spans="2:12" x14ac:dyDescent="0.25">
      <c r="B61" s="8">
        <v>750</v>
      </c>
      <c r="C61" s="8"/>
      <c r="D61" s="8"/>
      <c r="E61" s="20"/>
      <c r="F61" s="8">
        <f>D62-D60</f>
        <v>190000</v>
      </c>
      <c r="G61" s="19">
        <f t="shared" ref="G61" si="48">E62-E60</f>
        <v>165000</v>
      </c>
      <c r="H61" s="16">
        <f>F61/100</f>
        <v>1900</v>
      </c>
      <c r="I61" s="20">
        <f t="shared" ref="I61" si="49">G61/100</f>
        <v>1650</v>
      </c>
      <c r="J61" s="16"/>
      <c r="K61" s="16"/>
      <c r="L61" s="21"/>
    </row>
    <row r="62" spans="2:12" x14ac:dyDescent="0.25">
      <c r="B62" s="8">
        <v>800</v>
      </c>
      <c r="C62" s="8">
        <f>D62-$D$6</f>
        <v>666000</v>
      </c>
      <c r="D62" s="8">
        <v>766000</v>
      </c>
      <c r="E62" s="19">
        <f t="shared" ref="E62" si="50">D62+75000-(250*B62)</f>
        <v>641000</v>
      </c>
      <c r="F62" s="8"/>
      <c r="G62" s="20"/>
      <c r="H62" s="16"/>
      <c r="I62" s="20"/>
      <c r="J62" s="16">
        <f>C62/B62</f>
        <v>832.5</v>
      </c>
      <c r="K62" s="16">
        <f>D62/B62</f>
        <v>957.5</v>
      </c>
      <c r="L62" s="21">
        <f t="shared" ref="L62" si="51">E62/B62</f>
        <v>801.25</v>
      </c>
    </row>
  </sheetData>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E44D-4C89-4713-8E8A-0DA6A103C350}">
  <sheetPr>
    <pageSetUpPr fitToPage="1"/>
  </sheetPr>
  <dimension ref="A2:H56"/>
  <sheetViews>
    <sheetView topLeftCell="A40" workbookViewId="0">
      <selection activeCell="C11" sqref="C11"/>
    </sheetView>
  </sheetViews>
  <sheetFormatPr baseColWidth="10" defaultRowHeight="13.2" x14ac:dyDescent="0.25"/>
  <cols>
    <col min="1" max="1" width="3.33203125" customWidth="1"/>
  </cols>
  <sheetData>
    <row r="2" spans="1:8" x14ac:dyDescent="0.25">
      <c r="A2" t="s">
        <v>19</v>
      </c>
    </row>
    <row r="8" spans="1:8" x14ac:dyDescent="0.25">
      <c r="A8" t="s">
        <v>18</v>
      </c>
      <c r="B8" s="10" t="s">
        <v>0</v>
      </c>
      <c r="C8" s="11" t="s">
        <v>1</v>
      </c>
      <c r="D8" s="11" t="s">
        <v>2</v>
      </c>
      <c r="E8" s="10" t="s">
        <v>3</v>
      </c>
      <c r="F8" s="10" t="s">
        <v>4</v>
      </c>
      <c r="G8" s="10" t="s">
        <v>5</v>
      </c>
      <c r="H8" s="11" t="s">
        <v>6</v>
      </c>
    </row>
    <row r="9" spans="1:8" x14ac:dyDescent="0.25">
      <c r="B9" s="8">
        <v>0</v>
      </c>
      <c r="C9" s="8">
        <v>0</v>
      </c>
      <c r="D9" s="8">
        <v>30000</v>
      </c>
      <c r="E9" s="8"/>
      <c r="F9" s="16"/>
      <c r="G9" s="16"/>
      <c r="H9" s="16"/>
    </row>
    <row r="10" spans="1:8" x14ac:dyDescent="0.25">
      <c r="B10" s="8">
        <v>5</v>
      </c>
      <c r="C10" s="8"/>
      <c r="D10" s="8"/>
      <c r="E10" s="8">
        <f>D11-D9</f>
        <v>17000</v>
      </c>
      <c r="F10" s="16">
        <f>E10/10</f>
        <v>1700</v>
      </c>
      <c r="G10" s="16"/>
      <c r="H10" s="16"/>
    </row>
    <row r="11" spans="1:8" x14ac:dyDescent="0.25">
      <c r="B11" s="8">
        <v>10</v>
      </c>
      <c r="C11" s="8">
        <v>17000</v>
      </c>
      <c r="D11" s="8">
        <f>C11+$D$9</f>
        <v>47000</v>
      </c>
      <c r="E11" s="8"/>
      <c r="F11" s="16"/>
      <c r="G11" s="16">
        <f>C11/B11</f>
        <v>1700</v>
      </c>
      <c r="H11" s="16">
        <f>D11/B11</f>
        <v>4700</v>
      </c>
    </row>
    <row r="12" spans="1:8" x14ac:dyDescent="0.25">
      <c r="B12" s="8">
        <v>15</v>
      </c>
      <c r="C12" s="8"/>
      <c r="D12" s="8"/>
      <c r="E12" s="8">
        <f>D13-D11</f>
        <v>13000</v>
      </c>
      <c r="F12" s="16">
        <f t="shared" ref="F12" si="0">E12/10</f>
        <v>1300</v>
      </c>
      <c r="G12" s="16"/>
      <c r="H12" s="16"/>
    </row>
    <row r="13" spans="1:8" x14ac:dyDescent="0.25">
      <c r="B13" s="8">
        <v>20</v>
      </c>
      <c r="C13" s="8">
        <v>30000</v>
      </c>
      <c r="D13" s="8">
        <f t="shared" ref="D13" si="1">C13+$D$9</f>
        <v>60000</v>
      </c>
      <c r="E13" s="8"/>
      <c r="F13" s="16"/>
      <c r="G13" s="16">
        <f t="shared" ref="G13" si="2">C13/B13</f>
        <v>1500</v>
      </c>
      <c r="H13" s="16">
        <f t="shared" ref="H13" si="3">D13/B13</f>
        <v>3000</v>
      </c>
    </row>
    <row r="14" spans="1:8" x14ac:dyDescent="0.25">
      <c r="B14" s="8">
        <v>25</v>
      </c>
      <c r="C14" s="8"/>
      <c r="D14" s="8"/>
      <c r="E14" s="8">
        <f>D15-D13</f>
        <v>10000</v>
      </c>
      <c r="F14" s="16">
        <f t="shared" ref="F14" si="4">E14/10</f>
        <v>1000</v>
      </c>
      <c r="G14" s="16"/>
      <c r="H14" s="16"/>
    </row>
    <row r="15" spans="1:8" x14ac:dyDescent="0.25">
      <c r="B15" s="8">
        <v>30</v>
      </c>
      <c r="C15" s="8">
        <v>40000</v>
      </c>
      <c r="D15" s="8">
        <f t="shared" ref="D15" si="5">C15+$D$9</f>
        <v>70000</v>
      </c>
      <c r="E15" s="8"/>
      <c r="F15" s="16"/>
      <c r="G15" s="16">
        <f t="shared" ref="G15" si="6">C15/B15</f>
        <v>1333.3333333333333</v>
      </c>
      <c r="H15" s="16">
        <f t="shared" ref="H15" si="7">D15/B15</f>
        <v>2333.3333333333335</v>
      </c>
    </row>
    <row r="16" spans="1:8" x14ac:dyDescent="0.25">
      <c r="B16" s="8">
        <v>35</v>
      </c>
      <c r="C16" s="8"/>
      <c r="D16" s="8"/>
      <c r="E16" s="8">
        <f>D17-D15</f>
        <v>8000</v>
      </c>
      <c r="F16" s="16">
        <f t="shared" ref="F16" si="8">E16/10</f>
        <v>800</v>
      </c>
      <c r="G16" s="16"/>
      <c r="H16" s="16"/>
    </row>
    <row r="17" spans="2:8" x14ac:dyDescent="0.25">
      <c r="B17" s="8">
        <v>40</v>
      </c>
      <c r="C17" s="8">
        <v>48000</v>
      </c>
      <c r="D17" s="8">
        <f t="shared" ref="D17" si="9">C17+$D$9</f>
        <v>78000</v>
      </c>
      <c r="E17" s="8"/>
      <c r="F17" s="16"/>
      <c r="G17" s="16">
        <f t="shared" ref="G17" si="10">C17/B17</f>
        <v>1200</v>
      </c>
      <c r="H17" s="16">
        <f t="shared" ref="H17" si="11">D17/B17</f>
        <v>1950</v>
      </c>
    </row>
    <row r="18" spans="2:8" x14ac:dyDescent="0.25">
      <c r="B18" s="8">
        <v>45</v>
      </c>
      <c r="C18" s="8"/>
      <c r="D18" s="8"/>
      <c r="E18" s="8">
        <f>D19-D17</f>
        <v>7000</v>
      </c>
      <c r="F18" s="16">
        <f t="shared" ref="F18" si="12">E18/10</f>
        <v>700</v>
      </c>
      <c r="G18" s="16"/>
      <c r="H18" s="16"/>
    </row>
    <row r="19" spans="2:8" x14ac:dyDescent="0.25">
      <c r="B19" s="8">
        <v>50</v>
      </c>
      <c r="C19" s="8">
        <v>55000</v>
      </c>
      <c r="D19" s="8">
        <f t="shared" ref="D19" si="13">C19+$D$9</f>
        <v>85000</v>
      </c>
      <c r="E19" s="8"/>
      <c r="F19" s="16"/>
      <c r="G19" s="16">
        <f t="shared" ref="G19" si="14">C19/B19</f>
        <v>1100</v>
      </c>
      <c r="H19" s="16">
        <f t="shared" ref="H19" si="15">D19/B19</f>
        <v>1700</v>
      </c>
    </row>
    <row r="20" spans="2:8" x14ac:dyDescent="0.25">
      <c r="B20" s="8">
        <v>55</v>
      </c>
      <c r="C20" s="8"/>
      <c r="D20" s="8"/>
      <c r="E20" s="8">
        <f>D21-D19</f>
        <v>9000</v>
      </c>
      <c r="F20" s="16">
        <f t="shared" ref="F20" si="16">E20/10</f>
        <v>900</v>
      </c>
      <c r="G20" s="16"/>
      <c r="H20" s="16"/>
    </row>
    <row r="21" spans="2:8" x14ac:dyDescent="0.25">
      <c r="B21" s="8">
        <v>60</v>
      </c>
      <c r="C21" s="8">
        <v>64000</v>
      </c>
      <c r="D21" s="8">
        <f t="shared" ref="D21" si="17">C21+$D$9</f>
        <v>94000</v>
      </c>
      <c r="E21" s="8"/>
      <c r="F21" s="16"/>
      <c r="G21" s="16">
        <f t="shared" ref="G21" si="18">C21/B21</f>
        <v>1066.6666666666667</v>
      </c>
      <c r="H21" s="16">
        <f t="shared" ref="H21" si="19">D21/B21</f>
        <v>1566.6666666666667</v>
      </c>
    </row>
    <row r="22" spans="2:8" x14ac:dyDescent="0.25">
      <c r="B22" s="8">
        <v>65</v>
      </c>
      <c r="C22" s="8"/>
      <c r="D22" s="8"/>
      <c r="E22" s="8">
        <f t="shared" ref="E22" si="20">D23-D21</f>
        <v>14000</v>
      </c>
      <c r="F22" s="16">
        <f t="shared" ref="F22" si="21">E22/10</f>
        <v>1400</v>
      </c>
      <c r="G22" s="16"/>
      <c r="H22" s="16"/>
    </row>
    <row r="23" spans="2:8" x14ac:dyDescent="0.25">
      <c r="B23" s="8">
        <v>70</v>
      </c>
      <c r="C23" s="8">
        <v>78000</v>
      </c>
      <c r="D23" s="8">
        <f t="shared" ref="D23" si="22">C23+$D$9</f>
        <v>108000</v>
      </c>
      <c r="E23" s="8"/>
      <c r="F23" s="16"/>
      <c r="G23" s="16">
        <f t="shared" ref="G23" si="23">C23/B23</f>
        <v>1114.2857142857142</v>
      </c>
      <c r="H23" s="16">
        <f t="shared" ref="H23" si="24">D23/B23</f>
        <v>1542.8571428571429</v>
      </c>
    </row>
    <row r="24" spans="2:8" x14ac:dyDescent="0.25">
      <c r="B24" s="8">
        <v>75</v>
      </c>
      <c r="C24" s="8"/>
      <c r="D24" s="8"/>
      <c r="E24" s="8">
        <f t="shared" ref="E24" si="25">D25-D23</f>
        <v>30000</v>
      </c>
      <c r="F24" s="16">
        <f t="shared" ref="F24" si="26">E24/10</f>
        <v>3000</v>
      </c>
      <c r="G24" s="16"/>
      <c r="H24" s="16"/>
    </row>
    <row r="25" spans="2:8" x14ac:dyDescent="0.25">
      <c r="B25" s="8">
        <v>80</v>
      </c>
      <c r="C25" s="8">
        <v>108000</v>
      </c>
      <c r="D25" s="8">
        <f t="shared" ref="D25" si="27">C25+$D$9</f>
        <v>138000</v>
      </c>
      <c r="E25" s="8"/>
      <c r="F25" s="16"/>
      <c r="G25" s="16">
        <f t="shared" ref="G25" si="28">C25/B25</f>
        <v>1350</v>
      </c>
      <c r="H25" s="16">
        <f t="shared" ref="H25" si="29">D25/B25</f>
        <v>1725</v>
      </c>
    </row>
    <row r="47" spans="1:1" x14ac:dyDescent="0.25">
      <c r="A47" t="s">
        <v>20</v>
      </c>
    </row>
    <row r="56" spans="1:1" x14ac:dyDescent="0.25">
      <c r="A56" t="s">
        <v>21</v>
      </c>
    </row>
  </sheetData>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78B0-F7BB-45B6-9E90-B7A3D8646994}">
  <sheetPr>
    <pageSetUpPr fitToPage="1"/>
  </sheetPr>
  <dimension ref="A2:H59"/>
  <sheetViews>
    <sheetView topLeftCell="A25" workbookViewId="0">
      <selection activeCell="E67" sqref="E67"/>
    </sheetView>
  </sheetViews>
  <sheetFormatPr baseColWidth="10" defaultRowHeight="13.2" x14ac:dyDescent="0.25"/>
  <cols>
    <col min="1" max="1" width="3.33203125" customWidth="1"/>
  </cols>
  <sheetData>
    <row r="2" spans="1:8" x14ac:dyDescent="0.25">
      <c r="A2" t="s">
        <v>19</v>
      </c>
      <c r="B2" s="10" t="s">
        <v>0</v>
      </c>
      <c r="C2" s="11" t="s">
        <v>1</v>
      </c>
      <c r="D2" s="11" t="s">
        <v>2</v>
      </c>
      <c r="E2" s="10" t="s">
        <v>3</v>
      </c>
      <c r="F2" s="10" t="s">
        <v>4</v>
      </c>
      <c r="G2" s="10" t="s">
        <v>5</v>
      </c>
      <c r="H2" s="11" t="s">
        <v>6</v>
      </c>
    </row>
    <row r="3" spans="1:8" x14ac:dyDescent="0.25">
      <c r="B3" s="8">
        <v>0</v>
      </c>
      <c r="C3" s="8">
        <v>0</v>
      </c>
      <c r="D3" s="8">
        <v>300000</v>
      </c>
      <c r="E3" s="8"/>
      <c r="F3" s="16"/>
      <c r="G3" s="16"/>
      <c r="H3" s="16"/>
    </row>
    <row r="4" spans="1:8" x14ac:dyDescent="0.25">
      <c r="B4" s="8">
        <v>500</v>
      </c>
      <c r="C4" s="8"/>
      <c r="D4" s="8"/>
      <c r="E4" s="8">
        <f>D5-D3</f>
        <v>140000</v>
      </c>
      <c r="F4" s="16">
        <f>E4/1000</f>
        <v>140</v>
      </c>
      <c r="G4" s="16"/>
      <c r="H4" s="16"/>
    </row>
    <row r="5" spans="1:8" x14ac:dyDescent="0.25">
      <c r="B5" s="8">
        <v>1000</v>
      </c>
      <c r="C5" s="8">
        <v>140000</v>
      </c>
      <c r="D5" s="8">
        <f>C5+$D$3</f>
        <v>440000</v>
      </c>
      <c r="E5" s="8"/>
      <c r="F5" s="16"/>
      <c r="G5" s="16">
        <f>C5/B5</f>
        <v>140</v>
      </c>
      <c r="H5" s="16">
        <f>D5/B5</f>
        <v>440</v>
      </c>
    </row>
    <row r="6" spans="1:8" x14ac:dyDescent="0.25">
      <c r="B6" s="8">
        <v>1500</v>
      </c>
      <c r="C6" s="8"/>
      <c r="D6" s="8"/>
      <c r="E6" s="8">
        <f>D7-D5</f>
        <v>80000</v>
      </c>
      <c r="F6" s="16">
        <f t="shared" ref="F6" si="0">E6/1000</f>
        <v>80</v>
      </c>
      <c r="G6" s="16"/>
      <c r="H6" s="16"/>
    </row>
    <row r="7" spans="1:8" x14ac:dyDescent="0.25">
      <c r="B7" s="8">
        <v>2000</v>
      </c>
      <c r="C7" s="8">
        <v>220000</v>
      </c>
      <c r="D7" s="8">
        <f t="shared" ref="D7" si="1">C7+$D$3</f>
        <v>520000</v>
      </c>
      <c r="E7" s="8"/>
      <c r="F7" s="16"/>
      <c r="G7" s="16">
        <f t="shared" ref="G7" si="2">C7/B7</f>
        <v>110</v>
      </c>
      <c r="H7" s="16">
        <f t="shared" ref="H7" si="3">D7/B7</f>
        <v>260</v>
      </c>
    </row>
    <row r="8" spans="1:8" x14ac:dyDescent="0.25">
      <c r="B8" s="8">
        <v>2500</v>
      </c>
      <c r="C8" s="8"/>
      <c r="D8" s="8"/>
      <c r="E8" s="8">
        <f>D9-D7</f>
        <v>60000</v>
      </c>
      <c r="F8" s="16">
        <f t="shared" ref="F8" si="4">E8/1000</f>
        <v>60</v>
      </c>
      <c r="G8" s="16"/>
      <c r="H8" s="16"/>
    </row>
    <row r="9" spans="1:8" x14ac:dyDescent="0.25">
      <c r="B9" s="8">
        <v>3000</v>
      </c>
      <c r="C9" s="8">
        <v>280000</v>
      </c>
      <c r="D9" s="8">
        <f t="shared" ref="D9" si="5">C9+$D$3</f>
        <v>580000</v>
      </c>
      <c r="E9" s="8"/>
      <c r="F9" s="16"/>
      <c r="G9" s="16">
        <f t="shared" ref="G9" si="6">C9/B9</f>
        <v>93.333333333333329</v>
      </c>
      <c r="H9" s="16">
        <f t="shared" ref="H9" si="7">D9/B9</f>
        <v>193.33333333333334</v>
      </c>
    </row>
    <row r="10" spans="1:8" x14ac:dyDescent="0.25">
      <c r="B10" s="8">
        <v>3500</v>
      </c>
      <c r="C10" s="8"/>
      <c r="D10" s="8"/>
      <c r="E10" s="8">
        <f>D11-D9</f>
        <v>50000</v>
      </c>
      <c r="F10" s="16">
        <f t="shared" ref="F10" si="8">E10/1000</f>
        <v>50</v>
      </c>
      <c r="G10" s="16"/>
      <c r="H10" s="16"/>
    </row>
    <row r="11" spans="1:8" x14ac:dyDescent="0.25">
      <c r="B11" s="8">
        <v>4000</v>
      </c>
      <c r="C11" s="8">
        <v>330000</v>
      </c>
      <c r="D11" s="8">
        <f t="shared" ref="D11" si="9">C11+$D$3</f>
        <v>630000</v>
      </c>
      <c r="E11" s="8"/>
      <c r="F11" s="16"/>
      <c r="G11" s="16">
        <f t="shared" ref="G11" si="10">C11/B11</f>
        <v>82.5</v>
      </c>
      <c r="H11" s="16">
        <f t="shared" ref="H11" si="11">D11/B11</f>
        <v>157.5</v>
      </c>
    </row>
    <row r="12" spans="1:8" x14ac:dyDescent="0.25">
      <c r="B12" s="8">
        <v>4500</v>
      </c>
      <c r="C12" s="8"/>
      <c r="D12" s="8"/>
      <c r="E12" s="8">
        <f>D13-D11</f>
        <v>50000</v>
      </c>
      <c r="F12" s="16">
        <f t="shared" ref="F12" si="12">E12/1000</f>
        <v>50</v>
      </c>
      <c r="G12" s="16"/>
      <c r="H12" s="16"/>
    </row>
    <row r="13" spans="1:8" x14ac:dyDescent="0.25">
      <c r="B13" s="8">
        <v>5000</v>
      </c>
      <c r="C13" s="8">
        <v>380000</v>
      </c>
      <c r="D13" s="8">
        <f t="shared" ref="D13" si="13">C13+$D$3</f>
        <v>680000</v>
      </c>
      <c r="E13" s="8"/>
      <c r="F13" s="16"/>
      <c r="G13" s="16">
        <f t="shared" ref="G13" si="14">C13/B13</f>
        <v>76</v>
      </c>
      <c r="H13" s="16">
        <f t="shared" ref="H13" si="15">D13/B13</f>
        <v>136</v>
      </c>
    </row>
    <row r="14" spans="1:8" x14ac:dyDescent="0.25">
      <c r="B14" s="8">
        <v>5500</v>
      </c>
      <c r="C14" s="8"/>
      <c r="D14" s="8"/>
      <c r="E14" s="8">
        <f>D15-D13</f>
        <v>60000</v>
      </c>
      <c r="F14" s="16">
        <f t="shared" ref="F14" si="16">E14/1000</f>
        <v>60</v>
      </c>
      <c r="G14" s="16"/>
      <c r="H14" s="16"/>
    </row>
    <row r="15" spans="1:8" x14ac:dyDescent="0.25">
      <c r="B15" s="8">
        <v>6000</v>
      </c>
      <c r="C15" s="8">
        <v>440000</v>
      </c>
      <c r="D15" s="8">
        <f t="shared" ref="D15" si="17">C15+$D$3</f>
        <v>740000</v>
      </c>
      <c r="E15" s="8"/>
      <c r="F15" s="16"/>
      <c r="G15" s="16">
        <f t="shared" ref="G15" si="18">C15/B15</f>
        <v>73.333333333333329</v>
      </c>
      <c r="H15" s="16">
        <f t="shared" ref="H15" si="19">D15/B15</f>
        <v>123.33333333333333</v>
      </c>
    </row>
    <row r="16" spans="1:8" x14ac:dyDescent="0.25">
      <c r="B16" s="8">
        <v>6500</v>
      </c>
      <c r="C16" s="8"/>
      <c r="D16" s="8"/>
      <c r="E16" s="8">
        <f t="shared" ref="E16" si="20">D17-D15</f>
        <v>80000</v>
      </c>
      <c r="F16" s="16">
        <f t="shared" ref="F16" si="21">E16/1000</f>
        <v>80</v>
      </c>
      <c r="G16" s="16"/>
      <c r="H16" s="16"/>
    </row>
    <row r="17" spans="2:8" x14ac:dyDescent="0.25">
      <c r="B17" s="8">
        <v>7000</v>
      </c>
      <c r="C17" s="8">
        <v>520000</v>
      </c>
      <c r="D17" s="8">
        <f t="shared" ref="D17" si="22">C17+$D$3</f>
        <v>820000</v>
      </c>
      <c r="E17" s="8"/>
      <c r="F17" s="16"/>
      <c r="G17" s="16">
        <f t="shared" ref="G17" si="23">C17/B17</f>
        <v>74.285714285714292</v>
      </c>
      <c r="H17" s="16">
        <f t="shared" ref="H17" si="24">D17/B17</f>
        <v>117.14285714285714</v>
      </c>
    </row>
    <row r="18" spans="2:8" x14ac:dyDescent="0.25">
      <c r="B18" s="8">
        <v>7500</v>
      </c>
      <c r="C18" s="8"/>
      <c r="D18" s="8"/>
      <c r="E18" s="8">
        <f t="shared" ref="E18:E20" si="25">D19-D17</f>
        <v>170000</v>
      </c>
      <c r="F18" s="16">
        <f t="shared" ref="F18" si="26">E18/1000</f>
        <v>170</v>
      </c>
      <c r="G18" s="16"/>
      <c r="H18" s="16"/>
    </row>
    <row r="19" spans="2:8" x14ac:dyDescent="0.25">
      <c r="B19" s="8">
        <v>8000</v>
      </c>
      <c r="C19" s="8">
        <v>690000</v>
      </c>
      <c r="D19" s="8">
        <f t="shared" ref="D19:D21" si="27">C19+$D$3</f>
        <v>990000</v>
      </c>
      <c r="E19" s="8"/>
      <c r="F19" s="16"/>
      <c r="G19" s="16">
        <f t="shared" ref="G19" si="28">C19/B19</f>
        <v>86.25</v>
      </c>
      <c r="H19" s="16">
        <f t="shared" ref="H19" si="29">D19/B19</f>
        <v>123.75</v>
      </c>
    </row>
    <row r="20" spans="2:8" x14ac:dyDescent="0.25">
      <c r="B20" s="8">
        <v>8500</v>
      </c>
      <c r="C20" s="8"/>
      <c r="D20" s="8"/>
      <c r="E20" s="8">
        <f t="shared" si="25"/>
        <v>290000</v>
      </c>
      <c r="F20" s="16">
        <f t="shared" ref="F20" si="30">E20/1000</f>
        <v>290</v>
      </c>
      <c r="G20" s="16"/>
      <c r="H20" s="16"/>
    </row>
    <row r="21" spans="2:8" x14ac:dyDescent="0.25">
      <c r="B21" s="8">
        <v>9000</v>
      </c>
      <c r="C21" s="8">
        <v>980000</v>
      </c>
      <c r="D21" s="8">
        <f t="shared" si="27"/>
        <v>1280000</v>
      </c>
      <c r="E21" s="8"/>
      <c r="F21" s="16"/>
      <c r="G21" s="16">
        <f t="shared" ref="G21" si="31">C21/B21</f>
        <v>108.88888888888889</v>
      </c>
      <c r="H21" s="16">
        <f t="shared" ref="H21" si="32">D21/B21</f>
        <v>142.22222222222223</v>
      </c>
    </row>
    <row r="47" spans="1:1" x14ac:dyDescent="0.25">
      <c r="A47" t="s">
        <v>18</v>
      </c>
    </row>
    <row r="59" spans="1:1" x14ac:dyDescent="0.25">
      <c r="A59" t="s">
        <v>20</v>
      </c>
    </row>
  </sheetData>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91062-7896-46F7-95DF-401311CCC885}">
  <sheetPr>
    <pageSetUpPr fitToPage="1"/>
  </sheetPr>
  <dimension ref="A2:M67"/>
  <sheetViews>
    <sheetView workbookViewId="0">
      <selection activeCell="I99" sqref="I99"/>
    </sheetView>
  </sheetViews>
  <sheetFormatPr baseColWidth="10" defaultRowHeight="13.2" x14ac:dyDescent="0.25"/>
  <cols>
    <col min="1" max="1" width="3.33203125" customWidth="1"/>
  </cols>
  <sheetData>
    <row r="2" spans="1:8" x14ac:dyDescent="0.25">
      <c r="A2" t="s">
        <v>19</v>
      </c>
    </row>
    <row r="7" spans="1:8" x14ac:dyDescent="0.25">
      <c r="A7" t="s">
        <v>18</v>
      </c>
      <c r="B7" s="10" t="s">
        <v>0</v>
      </c>
      <c r="C7" s="11" t="s">
        <v>1</v>
      </c>
      <c r="D7" s="11" t="s">
        <v>2</v>
      </c>
      <c r="E7" s="10" t="s">
        <v>3</v>
      </c>
      <c r="F7" s="10" t="s">
        <v>4</v>
      </c>
      <c r="G7" s="10" t="s">
        <v>5</v>
      </c>
      <c r="H7" s="11" t="s">
        <v>6</v>
      </c>
    </row>
    <row r="8" spans="1:8" x14ac:dyDescent="0.25">
      <c r="B8" s="8">
        <v>0</v>
      </c>
      <c r="C8" s="8">
        <v>0</v>
      </c>
      <c r="D8" s="8">
        <v>25000</v>
      </c>
      <c r="E8" s="8"/>
      <c r="F8" s="16"/>
      <c r="G8" s="16"/>
      <c r="H8" s="16"/>
    </row>
    <row r="9" spans="1:8" x14ac:dyDescent="0.25">
      <c r="B9" s="8">
        <v>50</v>
      </c>
      <c r="C9" s="8"/>
      <c r="D9" s="8"/>
      <c r="E9" s="8">
        <f>D10-D8</f>
        <v>18000</v>
      </c>
      <c r="F9" s="16">
        <f>E9/100</f>
        <v>180</v>
      </c>
      <c r="G9" s="16"/>
      <c r="H9" s="16"/>
    </row>
    <row r="10" spans="1:8" x14ac:dyDescent="0.25">
      <c r="B10" s="8">
        <v>100</v>
      </c>
      <c r="C10" s="8">
        <v>18000</v>
      </c>
      <c r="D10" s="8">
        <f>C10+$D$8</f>
        <v>43000</v>
      </c>
      <c r="E10" s="8"/>
      <c r="F10" s="16"/>
      <c r="G10" s="16">
        <f>C10/B10</f>
        <v>180</v>
      </c>
      <c r="H10" s="16">
        <f>D10/B10</f>
        <v>430</v>
      </c>
    </row>
    <row r="11" spans="1:8" x14ac:dyDescent="0.25">
      <c r="B11" s="8">
        <v>150</v>
      </c>
      <c r="C11" s="8"/>
      <c r="D11" s="8"/>
      <c r="E11" s="8">
        <f>D12-D10</f>
        <v>10000</v>
      </c>
      <c r="F11" s="16">
        <f t="shared" ref="F11" si="0">E11/100</f>
        <v>100</v>
      </c>
      <c r="G11" s="16"/>
      <c r="H11" s="16"/>
    </row>
    <row r="12" spans="1:8" x14ac:dyDescent="0.25">
      <c r="B12" s="8">
        <v>200</v>
      </c>
      <c r="C12" s="8">
        <v>28000</v>
      </c>
      <c r="D12" s="8">
        <f t="shared" ref="D12" si="1">C12+$D$8</f>
        <v>53000</v>
      </c>
      <c r="E12" s="8"/>
      <c r="F12" s="16"/>
      <c r="G12" s="16">
        <f t="shared" ref="G12" si="2">C12/B12</f>
        <v>140</v>
      </c>
      <c r="H12" s="16">
        <f t="shared" ref="H12" si="3">D12/B12</f>
        <v>265</v>
      </c>
    </row>
    <row r="13" spans="1:8" x14ac:dyDescent="0.25">
      <c r="B13" s="8">
        <v>250</v>
      </c>
      <c r="C13" s="8"/>
      <c r="D13" s="8"/>
      <c r="E13" s="8">
        <f>D14-D12</f>
        <v>6000</v>
      </c>
      <c r="F13" s="16">
        <f t="shared" ref="F13" si="4">E13/100</f>
        <v>60</v>
      </c>
      <c r="G13" s="16"/>
      <c r="H13" s="16"/>
    </row>
    <row r="14" spans="1:8" x14ac:dyDescent="0.25">
      <c r="B14" s="8">
        <v>300</v>
      </c>
      <c r="C14" s="8">
        <v>34000</v>
      </c>
      <c r="D14" s="8">
        <f t="shared" ref="D14" si="5">C14+$D$8</f>
        <v>59000</v>
      </c>
      <c r="E14" s="8"/>
      <c r="F14" s="16"/>
      <c r="G14" s="16">
        <f t="shared" ref="G14" si="6">C14/B14</f>
        <v>113.33333333333333</v>
      </c>
      <c r="H14" s="16">
        <f t="shared" ref="H14" si="7">D14/B14</f>
        <v>196.66666666666666</v>
      </c>
    </row>
    <row r="15" spans="1:8" x14ac:dyDescent="0.25">
      <c r="B15" s="8">
        <v>350</v>
      </c>
      <c r="C15" s="8"/>
      <c r="D15" s="8"/>
      <c r="E15" s="8">
        <f>D16-D14</f>
        <v>5000</v>
      </c>
      <c r="F15" s="16">
        <f t="shared" ref="F15" si="8">E15/100</f>
        <v>50</v>
      </c>
      <c r="G15" s="16"/>
      <c r="H15" s="16"/>
    </row>
    <row r="16" spans="1:8" x14ac:dyDescent="0.25">
      <c r="B16" s="8">
        <v>400</v>
      </c>
      <c r="C16" s="8">
        <v>39000</v>
      </c>
      <c r="D16" s="8">
        <f t="shared" ref="D16" si="9">C16+$D$8</f>
        <v>64000</v>
      </c>
      <c r="E16" s="8"/>
      <c r="F16" s="16"/>
      <c r="G16" s="16">
        <f t="shared" ref="G16" si="10">C16/B16</f>
        <v>97.5</v>
      </c>
      <c r="H16" s="16">
        <f t="shared" ref="H16" si="11">D16/B16</f>
        <v>160</v>
      </c>
    </row>
    <row r="17" spans="1:8" x14ac:dyDescent="0.25">
      <c r="B17" s="8">
        <v>450</v>
      </c>
      <c r="C17" s="8"/>
      <c r="D17" s="8"/>
      <c r="E17" s="8">
        <f>D18-D16</f>
        <v>7000</v>
      </c>
      <c r="F17" s="16">
        <f t="shared" ref="F17" si="12">E17/100</f>
        <v>70</v>
      </c>
      <c r="G17" s="16"/>
      <c r="H17" s="16"/>
    </row>
    <row r="18" spans="1:8" x14ac:dyDescent="0.25">
      <c r="B18" s="8">
        <v>500</v>
      </c>
      <c r="C18" s="8">
        <v>46000</v>
      </c>
      <c r="D18" s="8">
        <f t="shared" ref="D18" si="13">C18+$D$8</f>
        <v>71000</v>
      </c>
      <c r="E18" s="8"/>
      <c r="F18" s="16"/>
      <c r="G18" s="16">
        <f t="shared" ref="G18" si="14">C18/B18</f>
        <v>92</v>
      </c>
      <c r="H18" s="16">
        <f t="shared" ref="H18" si="15">D18/B18</f>
        <v>142</v>
      </c>
    </row>
    <row r="19" spans="1:8" x14ac:dyDescent="0.25">
      <c r="B19" s="8">
        <v>550</v>
      </c>
      <c r="C19" s="8"/>
      <c r="D19" s="8"/>
      <c r="E19" s="8">
        <f>D20-D18</f>
        <v>13000</v>
      </c>
      <c r="F19" s="16">
        <f t="shared" ref="F19" si="16">E19/100</f>
        <v>130</v>
      </c>
      <c r="G19" s="16"/>
      <c r="H19" s="16"/>
    </row>
    <row r="20" spans="1:8" x14ac:dyDescent="0.25">
      <c r="B20" s="8">
        <v>600</v>
      </c>
      <c r="C20" s="8">
        <v>59000</v>
      </c>
      <c r="D20" s="8">
        <f t="shared" ref="D20" si="17">C20+$D$8</f>
        <v>84000</v>
      </c>
      <c r="E20" s="8"/>
      <c r="F20" s="16"/>
      <c r="G20" s="16">
        <f t="shared" ref="G20" si="18">C20/B20</f>
        <v>98.333333333333329</v>
      </c>
      <c r="H20" s="16">
        <f t="shared" ref="H20" si="19">D20/B20</f>
        <v>140</v>
      </c>
    </row>
    <row r="21" spans="1:8" x14ac:dyDescent="0.25">
      <c r="B21" s="8">
        <v>650</v>
      </c>
      <c r="C21" s="8"/>
      <c r="D21" s="8"/>
      <c r="E21" s="8">
        <f t="shared" ref="E21" si="20">D22-D20</f>
        <v>23000</v>
      </c>
      <c r="F21" s="16">
        <f t="shared" ref="F21" si="21">E21/100</f>
        <v>230</v>
      </c>
      <c r="G21" s="16"/>
      <c r="H21" s="16"/>
    </row>
    <row r="22" spans="1:8" x14ac:dyDescent="0.25">
      <c r="B22" s="8">
        <v>700</v>
      </c>
      <c r="C22" s="8">
        <v>82000</v>
      </c>
      <c r="D22" s="8">
        <f t="shared" ref="D22" si="22">C22+$D$8</f>
        <v>107000</v>
      </c>
      <c r="E22" s="8"/>
      <c r="F22" s="16"/>
      <c r="G22" s="16">
        <f t="shared" ref="G22" si="23">C22/B22</f>
        <v>117.14285714285714</v>
      </c>
      <c r="H22" s="16">
        <f t="shared" ref="H22" si="24">D22/B22</f>
        <v>152.85714285714286</v>
      </c>
    </row>
    <row r="23" spans="1:8" x14ac:dyDescent="0.25">
      <c r="B23" s="8">
        <v>750</v>
      </c>
      <c r="C23" s="8"/>
      <c r="D23" s="8"/>
      <c r="E23" s="8">
        <f t="shared" ref="E23" si="25">D24-D22</f>
        <v>40000</v>
      </c>
      <c r="F23" s="16">
        <f t="shared" ref="F23" si="26">E23/100</f>
        <v>400</v>
      </c>
      <c r="G23" s="16"/>
      <c r="H23" s="16"/>
    </row>
    <row r="24" spans="1:8" x14ac:dyDescent="0.25">
      <c r="B24" s="8">
        <v>800</v>
      </c>
      <c r="C24" s="8">
        <v>122000</v>
      </c>
      <c r="D24" s="8">
        <f t="shared" ref="D24" si="27">C24+$D$8</f>
        <v>147000</v>
      </c>
      <c r="E24" s="8"/>
      <c r="F24" s="16"/>
      <c r="G24" s="16">
        <f t="shared" ref="G24" si="28">C24/B24</f>
        <v>152.5</v>
      </c>
      <c r="H24" s="16">
        <f t="shared" ref="H24" si="29">D24/B24</f>
        <v>183.75</v>
      </c>
    </row>
    <row r="27" spans="1:8" x14ac:dyDescent="0.25">
      <c r="A27" t="s">
        <v>20</v>
      </c>
    </row>
    <row r="45" spans="1:1" x14ac:dyDescent="0.25">
      <c r="A45" t="s">
        <v>21</v>
      </c>
    </row>
    <row r="50" spans="1:13" x14ac:dyDescent="0.25">
      <c r="A50" t="s">
        <v>27</v>
      </c>
      <c r="B50" s="12" t="s">
        <v>0</v>
      </c>
      <c r="C50" s="13" t="s">
        <v>1</v>
      </c>
      <c r="D50" s="13" t="s">
        <v>2</v>
      </c>
      <c r="E50" s="18" t="s">
        <v>22</v>
      </c>
      <c r="F50" s="13" t="s">
        <v>3</v>
      </c>
      <c r="G50" s="18" t="s">
        <v>23</v>
      </c>
      <c r="H50" s="13" t="s">
        <v>4</v>
      </c>
      <c r="I50" s="18" t="s">
        <v>24</v>
      </c>
      <c r="J50" s="13" t="s">
        <v>5</v>
      </c>
      <c r="K50" s="18" t="s">
        <v>26</v>
      </c>
      <c r="L50" s="13" t="s">
        <v>6</v>
      </c>
      <c r="M50" s="18" t="s">
        <v>25</v>
      </c>
    </row>
    <row r="51" spans="1:13" x14ac:dyDescent="0.25">
      <c r="B51" s="8">
        <f>B8</f>
        <v>0</v>
      </c>
      <c r="C51" s="8">
        <f>C8</f>
        <v>0</v>
      </c>
      <c r="D51" s="8">
        <f>D8</f>
        <v>25000</v>
      </c>
      <c r="E51" s="19">
        <f>D51+20000</f>
        <v>45000</v>
      </c>
      <c r="F51" s="8"/>
      <c r="G51" s="20"/>
      <c r="H51" s="16"/>
      <c r="I51" s="20"/>
      <c r="J51" s="16"/>
      <c r="K51" s="21"/>
      <c r="L51" s="16"/>
      <c r="M51" s="21"/>
    </row>
    <row r="52" spans="1:13" x14ac:dyDescent="0.25">
      <c r="B52" s="8">
        <f t="shared" ref="B52:D67" si="30">B9</f>
        <v>50</v>
      </c>
      <c r="C52" s="8"/>
      <c r="D52" s="8"/>
      <c r="E52" s="20"/>
      <c r="F52" s="8">
        <f>D53-D51</f>
        <v>18000</v>
      </c>
      <c r="G52" s="19">
        <f>E53-E51</f>
        <v>15500</v>
      </c>
      <c r="H52" s="16">
        <f>F52/100</f>
        <v>180</v>
      </c>
      <c r="I52" s="20">
        <f>G52/100</f>
        <v>155</v>
      </c>
      <c r="J52" s="16"/>
      <c r="K52" s="21"/>
      <c r="L52" s="16"/>
      <c r="M52" s="21"/>
    </row>
    <row r="53" spans="1:13" x14ac:dyDescent="0.25">
      <c r="B53" s="8">
        <f t="shared" si="30"/>
        <v>100</v>
      </c>
      <c r="C53" s="8">
        <f t="shared" si="30"/>
        <v>18000</v>
      </c>
      <c r="D53" s="8">
        <f t="shared" si="30"/>
        <v>43000</v>
      </c>
      <c r="E53" s="19">
        <f>$E$51+(K53*B53)</f>
        <v>60500</v>
      </c>
      <c r="F53" s="8"/>
      <c r="G53" s="20"/>
      <c r="H53" s="16"/>
      <c r="I53" s="20"/>
      <c r="J53" s="16">
        <f>C53/B53</f>
        <v>180</v>
      </c>
      <c r="K53" s="21">
        <f>J53-25</f>
        <v>155</v>
      </c>
      <c r="L53" s="16">
        <f>D53/B53</f>
        <v>430</v>
      </c>
      <c r="M53" s="21">
        <f>E53/B53</f>
        <v>605</v>
      </c>
    </row>
    <row r="54" spans="1:13" x14ac:dyDescent="0.25">
      <c r="B54" s="8">
        <f t="shared" si="30"/>
        <v>150</v>
      </c>
      <c r="C54" s="8"/>
      <c r="D54" s="8"/>
      <c r="E54" s="20"/>
      <c r="F54" s="8">
        <f>D55-D53</f>
        <v>10000</v>
      </c>
      <c r="G54" s="19">
        <f t="shared" ref="G54" si="31">E55-E53</f>
        <v>7500</v>
      </c>
      <c r="H54" s="16">
        <f>F54/100</f>
        <v>100</v>
      </c>
      <c r="I54" s="20">
        <f t="shared" ref="I54" si="32">G54/100</f>
        <v>75</v>
      </c>
      <c r="J54" s="16"/>
      <c r="K54" s="21"/>
      <c r="L54" s="16"/>
      <c r="M54" s="21"/>
    </row>
    <row r="55" spans="1:13" x14ac:dyDescent="0.25">
      <c r="B55" s="8">
        <f t="shared" si="30"/>
        <v>200</v>
      </c>
      <c r="C55" s="8">
        <f t="shared" si="30"/>
        <v>28000</v>
      </c>
      <c r="D55" s="8">
        <f t="shared" si="30"/>
        <v>53000</v>
      </c>
      <c r="E55" s="19">
        <f t="shared" ref="E55" si="33">$E$51+(K55*B55)</f>
        <v>68000</v>
      </c>
      <c r="F55" s="8"/>
      <c r="G55" s="20"/>
      <c r="H55" s="16"/>
      <c r="I55" s="20"/>
      <c r="J55" s="16">
        <f>C55/B55</f>
        <v>140</v>
      </c>
      <c r="K55" s="21">
        <f t="shared" ref="K55" si="34">J55-25</f>
        <v>115</v>
      </c>
      <c r="L55" s="16">
        <f>D55/B55</f>
        <v>265</v>
      </c>
      <c r="M55" s="21">
        <f t="shared" ref="M55" si="35">E55/B55</f>
        <v>340</v>
      </c>
    </row>
    <row r="56" spans="1:13" x14ac:dyDescent="0.25">
      <c r="B56" s="8">
        <f t="shared" si="30"/>
        <v>250</v>
      </c>
      <c r="C56" s="8"/>
      <c r="D56" s="8"/>
      <c r="E56" s="20"/>
      <c r="F56" s="8">
        <f>D57-D55</f>
        <v>6000</v>
      </c>
      <c r="G56" s="19">
        <f t="shared" ref="G56" si="36">E57-E55</f>
        <v>3500</v>
      </c>
      <c r="H56" s="16">
        <f>F56/100</f>
        <v>60</v>
      </c>
      <c r="I56" s="20">
        <f t="shared" ref="I56" si="37">G56/100</f>
        <v>35</v>
      </c>
      <c r="J56" s="16"/>
      <c r="K56" s="21"/>
      <c r="L56" s="16"/>
      <c r="M56" s="21"/>
    </row>
    <row r="57" spans="1:13" x14ac:dyDescent="0.25">
      <c r="B57" s="8">
        <f t="shared" si="30"/>
        <v>300</v>
      </c>
      <c r="C57" s="8">
        <f t="shared" si="30"/>
        <v>34000</v>
      </c>
      <c r="D57" s="8">
        <f t="shared" si="30"/>
        <v>59000</v>
      </c>
      <c r="E57" s="19">
        <f t="shared" ref="E57" si="38">$E$51+(K57*B57)</f>
        <v>71500</v>
      </c>
      <c r="F57" s="8"/>
      <c r="G57" s="20"/>
      <c r="H57" s="16"/>
      <c r="I57" s="20"/>
      <c r="J57" s="16">
        <f>C57/B57</f>
        <v>113.33333333333333</v>
      </c>
      <c r="K57" s="21">
        <f t="shared" ref="K57" si="39">J57-25</f>
        <v>88.333333333333329</v>
      </c>
      <c r="L57" s="16">
        <f>D57/B57</f>
        <v>196.66666666666666</v>
      </c>
      <c r="M57" s="21">
        <f t="shared" ref="M57" si="40">E57/B57</f>
        <v>238.33333333333334</v>
      </c>
    </row>
    <row r="58" spans="1:13" x14ac:dyDescent="0.25">
      <c r="B58" s="8">
        <f t="shared" si="30"/>
        <v>350</v>
      </c>
      <c r="C58" s="8"/>
      <c r="D58" s="8"/>
      <c r="E58" s="20"/>
      <c r="F58" s="8">
        <f>D59-D57</f>
        <v>5000</v>
      </c>
      <c r="G58" s="19">
        <f t="shared" ref="G58" si="41">E59-E57</f>
        <v>2500</v>
      </c>
      <c r="H58" s="16">
        <f>F58/100</f>
        <v>50</v>
      </c>
      <c r="I58" s="20">
        <f t="shared" ref="I58" si="42">G58/100</f>
        <v>25</v>
      </c>
      <c r="J58" s="16"/>
      <c r="K58" s="21"/>
      <c r="L58" s="16"/>
      <c r="M58" s="21"/>
    </row>
    <row r="59" spans="1:13" x14ac:dyDescent="0.25">
      <c r="B59" s="8">
        <f t="shared" si="30"/>
        <v>400</v>
      </c>
      <c r="C59" s="8">
        <f t="shared" si="30"/>
        <v>39000</v>
      </c>
      <c r="D59" s="8">
        <f t="shared" si="30"/>
        <v>64000</v>
      </c>
      <c r="E59" s="19">
        <f t="shared" ref="E59" si="43">$E$51+(K59*B59)</f>
        <v>74000</v>
      </c>
      <c r="F59" s="8"/>
      <c r="G59" s="20"/>
      <c r="H59" s="16"/>
      <c r="I59" s="20"/>
      <c r="J59" s="16">
        <f>C59/B59</f>
        <v>97.5</v>
      </c>
      <c r="K59" s="21">
        <f t="shared" ref="K59" si="44">J59-25</f>
        <v>72.5</v>
      </c>
      <c r="L59" s="16">
        <f>D59/B59</f>
        <v>160</v>
      </c>
      <c r="M59" s="21">
        <f t="shared" ref="M59" si="45">E59/B59</f>
        <v>185</v>
      </c>
    </row>
    <row r="60" spans="1:13" x14ac:dyDescent="0.25">
      <c r="B60" s="8">
        <f t="shared" si="30"/>
        <v>450</v>
      </c>
      <c r="C60" s="8"/>
      <c r="D60" s="8"/>
      <c r="E60" s="20"/>
      <c r="F60" s="8">
        <f>D61-D59</f>
        <v>7000</v>
      </c>
      <c r="G60" s="19">
        <f t="shared" ref="G60" si="46">E61-E59</f>
        <v>4500</v>
      </c>
      <c r="H60" s="16">
        <f>F60/100</f>
        <v>70</v>
      </c>
      <c r="I60" s="20">
        <f t="shared" ref="I60" si="47">G60/100</f>
        <v>45</v>
      </c>
      <c r="J60" s="16"/>
      <c r="K60" s="21"/>
      <c r="L60" s="16"/>
      <c r="M60" s="21"/>
    </row>
    <row r="61" spans="1:13" x14ac:dyDescent="0.25">
      <c r="B61" s="8">
        <f t="shared" si="30"/>
        <v>500</v>
      </c>
      <c r="C61" s="8">
        <f t="shared" si="30"/>
        <v>46000</v>
      </c>
      <c r="D61" s="8">
        <f t="shared" si="30"/>
        <v>71000</v>
      </c>
      <c r="E61" s="19">
        <f t="shared" ref="E61" si="48">$E$51+(K61*B61)</f>
        <v>78500</v>
      </c>
      <c r="F61" s="8"/>
      <c r="G61" s="20"/>
      <c r="H61" s="16"/>
      <c r="I61" s="20"/>
      <c r="J61" s="16">
        <f>C61/B61</f>
        <v>92</v>
      </c>
      <c r="K61" s="21">
        <f t="shared" ref="K61" si="49">J61-25</f>
        <v>67</v>
      </c>
      <c r="L61" s="16">
        <f>D61/B61</f>
        <v>142</v>
      </c>
      <c r="M61" s="21">
        <f t="shared" ref="M61" si="50">E61/B61</f>
        <v>157</v>
      </c>
    </row>
    <row r="62" spans="1:13" x14ac:dyDescent="0.25">
      <c r="B62" s="8">
        <f t="shared" si="30"/>
        <v>550</v>
      </c>
      <c r="C62" s="8"/>
      <c r="D62" s="8"/>
      <c r="E62" s="20"/>
      <c r="F62" s="8">
        <f>D63-D61</f>
        <v>13000</v>
      </c>
      <c r="G62" s="19">
        <f t="shared" ref="G62" si="51">E63-E61</f>
        <v>10500</v>
      </c>
      <c r="H62" s="16">
        <f>F62/100</f>
        <v>130</v>
      </c>
      <c r="I62" s="20">
        <f t="shared" ref="I62" si="52">G62/100</f>
        <v>105</v>
      </c>
      <c r="J62" s="16"/>
      <c r="K62" s="21"/>
      <c r="L62" s="16"/>
      <c r="M62" s="21"/>
    </row>
    <row r="63" spans="1:13" x14ac:dyDescent="0.25">
      <c r="B63" s="8">
        <f t="shared" si="30"/>
        <v>600</v>
      </c>
      <c r="C63" s="8">
        <f t="shared" si="30"/>
        <v>59000</v>
      </c>
      <c r="D63" s="8">
        <f t="shared" si="30"/>
        <v>84000</v>
      </c>
      <c r="E63" s="19">
        <f t="shared" ref="E63" si="53">$E$51+(K63*B63)</f>
        <v>89000</v>
      </c>
      <c r="F63" s="8"/>
      <c r="G63" s="20"/>
      <c r="H63" s="16"/>
      <c r="I63" s="20"/>
      <c r="J63" s="16">
        <f>C63/B63</f>
        <v>98.333333333333329</v>
      </c>
      <c r="K63" s="21">
        <f t="shared" ref="K63" si="54">J63-25</f>
        <v>73.333333333333329</v>
      </c>
      <c r="L63" s="16">
        <f>D63/B63</f>
        <v>140</v>
      </c>
      <c r="M63" s="21">
        <f t="shared" ref="M63" si="55">E63/B63</f>
        <v>148.33333333333334</v>
      </c>
    </row>
    <row r="64" spans="1:13" x14ac:dyDescent="0.25">
      <c r="B64" s="8">
        <f t="shared" si="30"/>
        <v>650</v>
      </c>
      <c r="C64" s="8"/>
      <c r="D64" s="8"/>
      <c r="E64" s="20"/>
      <c r="F64" s="8">
        <f>D65-D63</f>
        <v>23000</v>
      </c>
      <c r="G64" s="19">
        <f t="shared" ref="G64" si="56">E65-E63</f>
        <v>20500</v>
      </c>
      <c r="H64" s="16">
        <f>F64/100</f>
        <v>230</v>
      </c>
      <c r="I64" s="20">
        <f t="shared" ref="I64" si="57">G64/100</f>
        <v>205</v>
      </c>
      <c r="J64" s="16"/>
      <c r="K64" s="21"/>
      <c r="L64" s="16"/>
      <c r="M64" s="21"/>
    </row>
    <row r="65" spans="2:13" x14ac:dyDescent="0.25">
      <c r="B65" s="8">
        <f t="shared" si="30"/>
        <v>700</v>
      </c>
      <c r="C65" s="8">
        <f t="shared" si="30"/>
        <v>82000</v>
      </c>
      <c r="D65" s="8">
        <f t="shared" si="30"/>
        <v>107000</v>
      </c>
      <c r="E65" s="19">
        <f t="shared" ref="E65" si="58">$E$51+(K65*B65)</f>
        <v>109500</v>
      </c>
      <c r="F65" s="8"/>
      <c r="G65" s="20"/>
      <c r="H65" s="16"/>
      <c r="I65" s="20"/>
      <c r="J65" s="16">
        <f>C65/B65</f>
        <v>117.14285714285714</v>
      </c>
      <c r="K65" s="21">
        <f t="shared" ref="K65" si="59">J65-25</f>
        <v>92.142857142857139</v>
      </c>
      <c r="L65" s="16">
        <f>D65/B65</f>
        <v>152.85714285714286</v>
      </c>
      <c r="M65" s="21">
        <f t="shared" ref="M65" si="60">E65/B65</f>
        <v>156.42857142857142</v>
      </c>
    </row>
    <row r="66" spans="2:13" x14ac:dyDescent="0.25">
      <c r="B66" s="8">
        <f t="shared" si="30"/>
        <v>750</v>
      </c>
      <c r="C66" s="8"/>
      <c r="D66" s="8"/>
      <c r="E66" s="20"/>
      <c r="F66" s="8">
        <f>D67-D65</f>
        <v>40000</v>
      </c>
      <c r="G66" s="19">
        <f t="shared" ref="G66" si="61">E67-E65</f>
        <v>37500</v>
      </c>
      <c r="H66" s="16">
        <f>F66/100</f>
        <v>400</v>
      </c>
      <c r="I66" s="20">
        <f t="shared" ref="I66" si="62">G66/100</f>
        <v>375</v>
      </c>
      <c r="J66" s="16"/>
      <c r="K66" s="21"/>
      <c r="L66" s="16"/>
      <c r="M66" s="21"/>
    </row>
    <row r="67" spans="2:13" x14ac:dyDescent="0.25">
      <c r="B67" s="8">
        <f t="shared" si="30"/>
        <v>800</v>
      </c>
      <c r="C67" s="8">
        <f t="shared" si="30"/>
        <v>122000</v>
      </c>
      <c r="D67" s="8">
        <f t="shared" si="30"/>
        <v>147000</v>
      </c>
      <c r="E67" s="19">
        <f t="shared" ref="E67" si="63">$E$51+(K67*B67)</f>
        <v>147000</v>
      </c>
      <c r="F67" s="8"/>
      <c r="G67" s="20"/>
      <c r="H67" s="16"/>
      <c r="I67" s="20"/>
      <c r="J67" s="16">
        <f>C67/B67</f>
        <v>152.5</v>
      </c>
      <c r="K67" s="21">
        <f t="shared" ref="K67" si="64">J67-25</f>
        <v>127.5</v>
      </c>
      <c r="L67" s="16">
        <f>D67/B67</f>
        <v>183.75</v>
      </c>
      <c r="M67" s="21">
        <f t="shared" ref="M67" si="65">E67/B67</f>
        <v>183.75</v>
      </c>
    </row>
  </sheetData>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B095-F871-4F8E-BD7A-1F87C5773E7F}">
  <dimension ref="A1"/>
  <sheetViews>
    <sheetView workbookViewId="0">
      <selection activeCell="E27" sqref="E27"/>
    </sheetView>
  </sheetViews>
  <sheetFormatPr baseColWidth="10" defaultRowHeight="13.2" x14ac:dyDescent="0.2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81268-DF3A-4BF9-AD2B-DC85CAEC6957}">
  <dimension ref="A1"/>
  <sheetViews>
    <sheetView workbookViewId="0">
      <selection activeCell="C24" sqref="C24"/>
    </sheetView>
  </sheetViews>
  <sheetFormatPr baseColWidth="10" defaultRowHeight="13.2" x14ac:dyDescent="0.2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19654-8295-4FF3-9001-8581D00C70BD}">
  <dimension ref="A1"/>
  <sheetViews>
    <sheetView workbookViewId="0">
      <selection activeCell="J22" sqref="J22"/>
    </sheetView>
  </sheetViews>
  <sheetFormatPr baseColWidth="10"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7041-F68B-4F00-8B68-2FB7DAF737E1}">
  <dimension ref="A1"/>
  <sheetViews>
    <sheetView workbookViewId="0">
      <selection activeCell="G26" sqref="G26"/>
    </sheetView>
  </sheetViews>
  <sheetFormatPr baseColWidth="10"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80FC-4A45-4476-AAB6-CD4E16E959EF}">
  <dimension ref="A1"/>
  <sheetViews>
    <sheetView workbookViewId="0">
      <selection activeCell="J27" sqref="J27"/>
    </sheetView>
  </sheetViews>
  <sheetFormatPr baseColWidth="10" defaultRowHeight="13.2"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5BF01-F52B-4C77-AFE0-E40D4B0D3674}">
  <dimension ref="A1"/>
  <sheetViews>
    <sheetView topLeftCell="A43" workbookViewId="0">
      <selection activeCell="K90" sqref="K90"/>
    </sheetView>
  </sheetViews>
  <sheetFormatPr baseColWidth="10" defaultRowHeight="13.2"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4252-F505-4F10-A369-DD6924AE9DA8}">
  <dimension ref="A1:N10"/>
  <sheetViews>
    <sheetView workbookViewId="0">
      <selection activeCell="A13" sqref="A13"/>
    </sheetView>
  </sheetViews>
  <sheetFormatPr baseColWidth="10" defaultColWidth="8.88671875" defaultRowHeight="18" x14ac:dyDescent="0.35"/>
  <cols>
    <col min="1" max="4" width="9.88671875" style="3" customWidth="1"/>
    <col min="5" max="5" width="12.44140625" style="3" customWidth="1"/>
    <col min="6" max="16384" width="8.88671875" style="3"/>
  </cols>
  <sheetData>
    <row r="1" spans="1:14" x14ac:dyDescent="0.35">
      <c r="A1" s="2" t="s">
        <v>7</v>
      </c>
    </row>
    <row r="2" spans="1:14" x14ac:dyDescent="0.35">
      <c r="B2" s="22" t="s">
        <v>8</v>
      </c>
      <c r="C2" s="23"/>
      <c r="D2" s="23"/>
      <c r="E2" s="24"/>
      <c r="F2" s="22" t="s">
        <v>9</v>
      </c>
      <c r="G2" s="23"/>
      <c r="H2" s="23"/>
      <c r="I2" s="24"/>
    </row>
    <row r="3" spans="1:14" x14ac:dyDescent="0.35">
      <c r="A3" s="4" t="s">
        <v>0</v>
      </c>
      <c r="B3" s="4" t="s">
        <v>10</v>
      </c>
      <c r="C3" s="4" t="s">
        <v>11</v>
      </c>
      <c r="D3" s="4" t="s">
        <v>12</v>
      </c>
      <c r="E3" s="4" t="s">
        <v>13</v>
      </c>
      <c r="F3" s="4" t="s">
        <v>10</v>
      </c>
      <c r="G3" s="4" t="s">
        <v>11</v>
      </c>
      <c r="H3" s="4" t="s">
        <v>12</v>
      </c>
      <c r="I3" s="4" t="s">
        <v>13</v>
      </c>
    </row>
    <row r="4" spans="1:14" x14ac:dyDescent="0.35">
      <c r="A4" s="5">
        <v>0</v>
      </c>
      <c r="B4" s="5">
        <v>0</v>
      </c>
      <c r="C4" s="5">
        <v>0</v>
      </c>
      <c r="D4" s="5">
        <v>0</v>
      </c>
      <c r="E4" s="5">
        <v>0</v>
      </c>
      <c r="F4" s="5"/>
      <c r="G4" s="5"/>
      <c r="H4" s="5"/>
      <c r="I4" s="5"/>
      <c r="J4" s="6"/>
      <c r="K4" s="6"/>
      <c r="L4" s="6"/>
      <c r="M4" s="6"/>
      <c r="N4" s="6"/>
    </row>
    <row r="5" spans="1:14" x14ac:dyDescent="0.35">
      <c r="A5" s="5">
        <v>100</v>
      </c>
      <c r="B5" s="5">
        <v>3000</v>
      </c>
      <c r="C5" s="5">
        <v>5000</v>
      </c>
      <c r="D5" s="5">
        <v>3200</v>
      </c>
      <c r="E5" s="5">
        <v>4000</v>
      </c>
      <c r="F5" s="5">
        <f>B5/$A$5</f>
        <v>30</v>
      </c>
      <c r="G5" s="5">
        <f t="shared" ref="G5:I5" si="0">C5/$A$5</f>
        <v>50</v>
      </c>
      <c r="H5" s="5">
        <f t="shared" si="0"/>
        <v>32</v>
      </c>
      <c r="I5" s="5">
        <f t="shared" si="0"/>
        <v>40</v>
      </c>
      <c r="J5" s="6"/>
      <c r="K5" s="6"/>
      <c r="L5" s="6"/>
      <c r="M5" s="6"/>
      <c r="N5" s="6"/>
    </row>
    <row r="6" spans="1:14" x14ac:dyDescent="0.35">
      <c r="A6" s="5">
        <v>200</v>
      </c>
      <c r="B6" s="5">
        <v>7000</v>
      </c>
      <c r="C6" s="5">
        <v>10000</v>
      </c>
      <c r="D6" s="5">
        <v>5000</v>
      </c>
      <c r="E6" s="5">
        <v>7200</v>
      </c>
      <c r="F6" s="5">
        <f>B6/$A$6</f>
        <v>35</v>
      </c>
      <c r="G6" s="5">
        <f t="shared" ref="G6:I6" si="1">C6/$A$6</f>
        <v>50</v>
      </c>
      <c r="H6" s="5">
        <f t="shared" si="1"/>
        <v>25</v>
      </c>
      <c r="I6" s="5">
        <f t="shared" si="1"/>
        <v>36</v>
      </c>
      <c r="J6" s="6"/>
      <c r="K6" s="6"/>
      <c r="L6" s="6"/>
      <c r="M6" s="6"/>
      <c r="N6" s="6"/>
    </row>
    <row r="7" spans="1:14" x14ac:dyDescent="0.35">
      <c r="A7" s="5">
        <v>300</v>
      </c>
      <c r="B7" s="5">
        <v>12750</v>
      </c>
      <c r="C7" s="5">
        <v>15000</v>
      </c>
      <c r="D7" s="5">
        <v>6750</v>
      </c>
      <c r="E7" s="5">
        <v>9750</v>
      </c>
      <c r="F7" s="5">
        <f>B7/$A$7</f>
        <v>42.5</v>
      </c>
      <c r="G7" s="5">
        <f t="shared" ref="G7:I7" si="2">C7/$A$7</f>
        <v>50</v>
      </c>
      <c r="H7" s="5">
        <f t="shared" si="2"/>
        <v>22.5</v>
      </c>
      <c r="I7" s="5">
        <f t="shared" si="2"/>
        <v>32.5</v>
      </c>
      <c r="J7" s="6"/>
      <c r="K7" s="6"/>
      <c r="L7" s="6"/>
      <c r="M7" s="6"/>
      <c r="N7" s="6"/>
    </row>
    <row r="8" spans="1:14" x14ac:dyDescent="0.35">
      <c r="A8" s="5">
        <v>400</v>
      </c>
      <c r="B8" s="5">
        <v>22000</v>
      </c>
      <c r="C8" s="5">
        <v>20000</v>
      </c>
      <c r="D8" s="5">
        <v>12000</v>
      </c>
      <c r="E8" s="5">
        <v>12000</v>
      </c>
      <c r="F8" s="5">
        <f>B8/$A$8</f>
        <v>55</v>
      </c>
      <c r="G8" s="5">
        <f t="shared" ref="G8:I8" si="3">C8/$A$8</f>
        <v>50</v>
      </c>
      <c r="H8" s="5">
        <f t="shared" si="3"/>
        <v>30</v>
      </c>
      <c r="I8" s="5">
        <f t="shared" si="3"/>
        <v>30</v>
      </c>
      <c r="J8" s="6"/>
      <c r="K8" s="6"/>
      <c r="L8" s="6"/>
      <c r="M8" s="6"/>
      <c r="N8" s="6"/>
    </row>
    <row r="9" spans="1:14" x14ac:dyDescent="0.35">
      <c r="A9" s="7">
        <v>500</v>
      </c>
      <c r="B9" s="7">
        <v>35000</v>
      </c>
      <c r="C9" s="7">
        <v>25000</v>
      </c>
      <c r="D9" s="7">
        <v>21250</v>
      </c>
      <c r="E9" s="7">
        <v>14250</v>
      </c>
      <c r="F9" s="7">
        <f>B9/$A$9</f>
        <v>70</v>
      </c>
      <c r="G9" s="7">
        <f t="shared" ref="G9:I9" si="4">C9/$A$9</f>
        <v>50</v>
      </c>
      <c r="H9" s="7">
        <f t="shared" si="4"/>
        <v>42.5</v>
      </c>
      <c r="I9" s="7">
        <f t="shared" si="4"/>
        <v>28.5</v>
      </c>
      <c r="J9" s="6"/>
      <c r="K9" s="6"/>
      <c r="L9" s="6"/>
      <c r="M9" s="6"/>
      <c r="N9" s="6"/>
    </row>
    <row r="10" spans="1:14" x14ac:dyDescent="0.35">
      <c r="A10" s="6"/>
      <c r="B10" s="6"/>
      <c r="C10" s="6"/>
      <c r="D10" s="6"/>
      <c r="E10" s="6"/>
      <c r="F10" s="6"/>
      <c r="G10" s="6"/>
      <c r="H10" s="6"/>
      <c r="I10" s="6"/>
      <c r="J10" s="6"/>
      <c r="K10" s="6"/>
      <c r="L10" s="6"/>
      <c r="M10" s="6"/>
      <c r="N10" s="6"/>
    </row>
  </sheetData>
  <mergeCells count="2">
    <mergeCell ref="B2:E2"/>
    <mergeCell ref="F2:I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E8930-602D-4467-A339-98AD92968E27}">
  <sheetPr>
    <pageSetUpPr fitToPage="1"/>
  </sheetPr>
  <dimension ref="A1:G29"/>
  <sheetViews>
    <sheetView workbookViewId="0">
      <selection activeCell="E41" sqref="E41"/>
    </sheetView>
  </sheetViews>
  <sheetFormatPr baseColWidth="10" defaultRowHeight="13.2" x14ac:dyDescent="0.25"/>
  <sheetData>
    <row r="1" spans="1:7" x14ac:dyDescent="0.25">
      <c r="A1" s="9" t="s">
        <v>19</v>
      </c>
    </row>
    <row r="2" spans="1:7" x14ac:dyDescent="0.25">
      <c r="B2" s="25" t="s">
        <v>16</v>
      </c>
      <c r="C2" s="26"/>
      <c r="D2" s="26"/>
      <c r="E2" s="25" t="s">
        <v>17</v>
      </c>
      <c r="F2" s="26"/>
      <c r="G2" s="26"/>
    </row>
    <row r="3" spans="1:7" x14ac:dyDescent="0.25">
      <c r="A3" s="10" t="s">
        <v>0</v>
      </c>
      <c r="B3" s="13" t="s">
        <v>1</v>
      </c>
      <c r="C3" s="14" t="s">
        <v>14</v>
      </c>
      <c r="D3" s="15" t="s">
        <v>2</v>
      </c>
      <c r="E3" s="15" t="s">
        <v>5</v>
      </c>
      <c r="F3" s="15" t="s">
        <v>15</v>
      </c>
      <c r="G3" s="13" t="s">
        <v>6</v>
      </c>
    </row>
    <row r="4" spans="1:7" x14ac:dyDescent="0.25">
      <c r="A4" s="8">
        <v>0</v>
      </c>
      <c r="B4" s="8">
        <v>0</v>
      </c>
      <c r="C4" s="8">
        <v>600000</v>
      </c>
      <c r="D4" s="8">
        <f>B4+C4</f>
        <v>600000</v>
      </c>
      <c r="E4" s="8"/>
      <c r="F4" s="8"/>
      <c r="G4" s="8"/>
    </row>
    <row r="5" spans="1:7" x14ac:dyDescent="0.25">
      <c r="A5" s="8">
        <v>1000</v>
      </c>
      <c r="B5" s="8">
        <v>200000</v>
      </c>
      <c r="C5" s="8">
        <v>600000</v>
      </c>
      <c r="D5" s="8">
        <f t="shared" ref="D5:D9" si="0">B5+C5</f>
        <v>800000</v>
      </c>
      <c r="E5" s="8">
        <f t="shared" ref="E5:E9" si="1">B5/A5</f>
        <v>200</v>
      </c>
      <c r="F5" s="8">
        <f>C5/A5</f>
        <v>600</v>
      </c>
      <c r="G5" s="8">
        <f>D5/A5</f>
        <v>800</v>
      </c>
    </row>
    <row r="6" spans="1:7" x14ac:dyDescent="0.25">
      <c r="A6" s="8">
        <v>2000</v>
      </c>
      <c r="B6" s="8">
        <v>400000</v>
      </c>
      <c r="C6" s="8">
        <v>600000</v>
      </c>
      <c r="D6" s="8">
        <f t="shared" si="0"/>
        <v>1000000</v>
      </c>
      <c r="E6" s="8">
        <f t="shared" si="1"/>
        <v>200</v>
      </c>
      <c r="F6" s="8">
        <f t="shared" ref="F6:F9" si="2">C6/A6</f>
        <v>300</v>
      </c>
      <c r="G6" s="8">
        <f t="shared" ref="G6:G9" si="3">D6/A6</f>
        <v>500</v>
      </c>
    </row>
    <row r="7" spans="1:7" x14ac:dyDescent="0.25">
      <c r="A7" s="8">
        <v>5000</v>
      </c>
      <c r="B7" s="8">
        <v>1000000</v>
      </c>
      <c r="C7" s="8">
        <v>600000</v>
      </c>
      <c r="D7" s="8">
        <f t="shared" si="0"/>
        <v>1600000</v>
      </c>
      <c r="E7" s="8">
        <f t="shared" si="1"/>
        <v>200</v>
      </c>
      <c r="F7" s="8">
        <f t="shared" si="2"/>
        <v>120</v>
      </c>
      <c r="G7" s="8">
        <f t="shared" si="3"/>
        <v>320</v>
      </c>
    </row>
    <row r="8" spans="1:7" x14ac:dyDescent="0.25">
      <c r="A8" s="8">
        <v>10000</v>
      </c>
      <c r="B8" s="8">
        <v>2000000</v>
      </c>
      <c r="C8" s="8">
        <v>600000</v>
      </c>
      <c r="D8" s="8">
        <f t="shared" si="0"/>
        <v>2600000</v>
      </c>
      <c r="E8" s="8">
        <f t="shared" si="1"/>
        <v>200</v>
      </c>
      <c r="F8" s="8">
        <f t="shared" si="2"/>
        <v>60</v>
      </c>
      <c r="G8" s="8">
        <f t="shared" si="3"/>
        <v>260</v>
      </c>
    </row>
    <row r="9" spans="1:7" x14ac:dyDescent="0.25">
      <c r="A9" s="8">
        <v>20000</v>
      </c>
      <c r="B9" s="8">
        <v>4000000</v>
      </c>
      <c r="C9" s="8">
        <v>600000</v>
      </c>
      <c r="D9" s="8">
        <f t="shared" si="0"/>
        <v>4600000</v>
      </c>
      <c r="E9" s="8">
        <f t="shared" si="1"/>
        <v>200</v>
      </c>
      <c r="F9" s="8">
        <f t="shared" si="2"/>
        <v>30</v>
      </c>
      <c r="G9" s="8">
        <f t="shared" si="3"/>
        <v>230</v>
      </c>
    </row>
    <row r="11" spans="1:7" x14ac:dyDescent="0.25">
      <c r="A11" s="9" t="s">
        <v>18</v>
      </c>
    </row>
    <row r="29" spans="1:1" x14ac:dyDescent="0.25">
      <c r="A29" s="1"/>
    </row>
  </sheetData>
  <mergeCells count="2">
    <mergeCell ref="B2:D2"/>
    <mergeCell ref="E2:G2"/>
  </mergeCells>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14F0-E4BD-4EEA-9312-A2F9AB86204E}">
  <sheetPr>
    <pageSetUpPr fitToPage="1"/>
  </sheetPr>
  <dimension ref="A1:G38"/>
  <sheetViews>
    <sheetView workbookViewId="0">
      <selection activeCell="G13" sqref="G13"/>
    </sheetView>
  </sheetViews>
  <sheetFormatPr baseColWidth="10" defaultRowHeight="13.2" x14ac:dyDescent="0.25"/>
  <sheetData>
    <row r="1" spans="1:7" x14ac:dyDescent="0.25">
      <c r="A1" s="9" t="s">
        <v>19</v>
      </c>
    </row>
    <row r="2" spans="1:7" x14ac:dyDescent="0.25">
      <c r="B2" s="25" t="s">
        <v>16</v>
      </c>
      <c r="C2" s="26"/>
      <c r="D2" s="26"/>
      <c r="E2" s="25" t="s">
        <v>17</v>
      </c>
      <c r="F2" s="26"/>
      <c r="G2" s="26"/>
    </row>
    <row r="3" spans="1:7" x14ac:dyDescent="0.25">
      <c r="A3" s="10" t="s">
        <v>0</v>
      </c>
      <c r="B3" s="13" t="s">
        <v>1</v>
      </c>
      <c r="C3" s="14" t="s">
        <v>14</v>
      </c>
      <c r="D3" s="15" t="s">
        <v>2</v>
      </c>
      <c r="E3" s="15" t="s">
        <v>5</v>
      </c>
      <c r="F3" s="15" t="s">
        <v>15</v>
      </c>
      <c r="G3" s="13" t="s">
        <v>6</v>
      </c>
    </row>
    <row r="4" spans="1:7" x14ac:dyDescent="0.25">
      <c r="A4" s="8">
        <v>0</v>
      </c>
      <c r="B4" s="8">
        <v>0</v>
      </c>
      <c r="C4" s="8">
        <v>24000</v>
      </c>
      <c r="D4" s="8">
        <f>B4+C4</f>
        <v>24000</v>
      </c>
      <c r="E4" s="8"/>
      <c r="F4" s="8"/>
      <c r="G4" s="8"/>
    </row>
    <row r="5" spans="1:7" x14ac:dyDescent="0.25">
      <c r="A5" s="8">
        <v>10</v>
      </c>
      <c r="B5" s="8">
        <v>4200</v>
      </c>
      <c r="C5" s="8">
        <v>24000</v>
      </c>
      <c r="D5" s="8">
        <f t="shared" ref="D5:D11" si="0">B5+C5</f>
        <v>28200</v>
      </c>
      <c r="E5" s="8">
        <f t="shared" ref="E5:E11" si="1">B5/A5</f>
        <v>420</v>
      </c>
      <c r="F5" s="8">
        <f>C5/A5</f>
        <v>2400</v>
      </c>
      <c r="G5" s="8">
        <f>D5/A5</f>
        <v>2820</v>
      </c>
    </row>
    <row r="6" spans="1:7" x14ac:dyDescent="0.25">
      <c r="A6" s="8">
        <v>20</v>
      </c>
      <c r="B6" s="8">
        <v>7200</v>
      </c>
      <c r="C6" s="8">
        <v>24000</v>
      </c>
      <c r="D6" s="8">
        <f t="shared" si="0"/>
        <v>31200</v>
      </c>
      <c r="E6" s="8">
        <f t="shared" si="1"/>
        <v>360</v>
      </c>
      <c r="F6" s="8">
        <f t="shared" ref="F6:F11" si="2">C6/A6</f>
        <v>1200</v>
      </c>
      <c r="G6" s="8">
        <f t="shared" ref="G6:G11" si="3">D6/A6</f>
        <v>1560</v>
      </c>
    </row>
    <row r="7" spans="1:7" x14ac:dyDescent="0.25">
      <c r="A7" s="8">
        <v>30</v>
      </c>
      <c r="B7" s="8">
        <v>9600</v>
      </c>
      <c r="C7" s="8">
        <v>24000</v>
      </c>
      <c r="D7" s="8">
        <f t="shared" si="0"/>
        <v>33600</v>
      </c>
      <c r="E7" s="8">
        <f t="shared" si="1"/>
        <v>320</v>
      </c>
      <c r="F7" s="8">
        <f t="shared" si="2"/>
        <v>800</v>
      </c>
      <c r="G7" s="8">
        <f t="shared" si="3"/>
        <v>1120</v>
      </c>
    </row>
    <row r="8" spans="1:7" x14ac:dyDescent="0.25">
      <c r="A8" s="8">
        <v>40</v>
      </c>
      <c r="B8" s="8">
        <v>12000</v>
      </c>
      <c r="C8" s="8">
        <v>24000</v>
      </c>
      <c r="D8" s="8">
        <f t="shared" si="0"/>
        <v>36000</v>
      </c>
      <c r="E8" s="8">
        <f t="shared" si="1"/>
        <v>300</v>
      </c>
      <c r="F8" s="8">
        <f t="shared" si="2"/>
        <v>600</v>
      </c>
      <c r="G8" s="8">
        <f t="shared" si="3"/>
        <v>900</v>
      </c>
    </row>
    <row r="9" spans="1:7" x14ac:dyDescent="0.25">
      <c r="A9" s="8">
        <v>50</v>
      </c>
      <c r="B9" s="8">
        <v>15000</v>
      </c>
      <c r="C9" s="8">
        <v>24000</v>
      </c>
      <c r="D9" s="8">
        <f t="shared" si="0"/>
        <v>39000</v>
      </c>
      <c r="E9" s="8">
        <f t="shared" si="1"/>
        <v>300</v>
      </c>
      <c r="F9" s="8">
        <f t="shared" si="2"/>
        <v>480</v>
      </c>
      <c r="G9" s="8">
        <f t="shared" si="3"/>
        <v>780</v>
      </c>
    </row>
    <row r="10" spans="1:7" x14ac:dyDescent="0.25">
      <c r="A10" s="8">
        <v>60</v>
      </c>
      <c r="B10" s="8">
        <v>22800</v>
      </c>
      <c r="C10" s="8">
        <v>24000</v>
      </c>
      <c r="D10" s="8">
        <f t="shared" si="0"/>
        <v>46800</v>
      </c>
      <c r="E10" s="8">
        <f t="shared" si="1"/>
        <v>380</v>
      </c>
      <c r="F10" s="8">
        <f t="shared" si="2"/>
        <v>400</v>
      </c>
      <c r="G10" s="8">
        <f t="shared" si="3"/>
        <v>780</v>
      </c>
    </row>
    <row r="11" spans="1:7" x14ac:dyDescent="0.25">
      <c r="A11" s="8">
        <v>70</v>
      </c>
      <c r="B11" s="8">
        <v>32200</v>
      </c>
      <c r="C11" s="8">
        <v>24000</v>
      </c>
      <c r="D11" s="8">
        <f t="shared" si="0"/>
        <v>56200</v>
      </c>
      <c r="E11" s="8">
        <f t="shared" si="1"/>
        <v>460</v>
      </c>
      <c r="F11" s="8">
        <f t="shared" si="2"/>
        <v>342.85714285714283</v>
      </c>
      <c r="G11" s="8">
        <f t="shared" si="3"/>
        <v>802.85714285714289</v>
      </c>
    </row>
    <row r="13" spans="1:7" x14ac:dyDescent="0.25">
      <c r="A13" s="9" t="s">
        <v>18</v>
      </c>
    </row>
    <row r="31" spans="1:1" x14ac:dyDescent="0.25">
      <c r="A31" s="1"/>
    </row>
    <row r="38" spans="1:1" x14ac:dyDescent="0.25">
      <c r="A38" s="9"/>
    </row>
  </sheetData>
  <mergeCells count="2">
    <mergeCell ref="B2:D2"/>
    <mergeCell ref="E2:G2"/>
  </mergeCells>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50177-9722-4195-A711-BB0B525EDFB1}">
  <sheetPr>
    <pageSetUpPr fitToPage="1"/>
  </sheetPr>
  <dimension ref="A1:H42"/>
  <sheetViews>
    <sheetView workbookViewId="0">
      <selection activeCell="M36" sqref="M36"/>
    </sheetView>
  </sheetViews>
  <sheetFormatPr baseColWidth="10" defaultRowHeight="13.2" x14ac:dyDescent="0.25"/>
  <cols>
    <col min="1" max="1" width="4.109375" customWidth="1"/>
  </cols>
  <sheetData>
    <row r="1" spans="1:8" x14ac:dyDescent="0.25">
      <c r="B1" s="9"/>
    </row>
    <row r="2" spans="1:8" x14ac:dyDescent="0.25">
      <c r="A2" t="s">
        <v>19</v>
      </c>
      <c r="B2" s="9" t="s">
        <v>28</v>
      </c>
    </row>
    <row r="3" spans="1:8" x14ac:dyDescent="0.25">
      <c r="B3" s="9" t="s">
        <v>29</v>
      </c>
    </row>
    <row r="4" spans="1:8" x14ac:dyDescent="0.25">
      <c r="B4" s="9"/>
    </row>
    <row r="5" spans="1:8" x14ac:dyDescent="0.25">
      <c r="B5" s="9"/>
    </row>
    <row r="6" spans="1:8" x14ac:dyDescent="0.25">
      <c r="B6" s="9"/>
    </row>
    <row r="7" spans="1:8" x14ac:dyDescent="0.25">
      <c r="A7" s="9" t="s">
        <v>18</v>
      </c>
      <c r="C7" s="25" t="s">
        <v>16</v>
      </c>
      <c r="D7" s="26"/>
      <c r="E7" s="26"/>
      <c r="F7" s="25" t="s">
        <v>17</v>
      </c>
      <c r="G7" s="26"/>
      <c r="H7" s="26"/>
    </row>
    <row r="8" spans="1:8" x14ac:dyDescent="0.25">
      <c r="B8" s="10" t="s">
        <v>0</v>
      </c>
      <c r="C8" s="13" t="s">
        <v>1</v>
      </c>
      <c r="D8" s="14" t="s">
        <v>14</v>
      </c>
      <c r="E8" s="17" t="s">
        <v>2</v>
      </c>
      <c r="F8" s="17" t="s">
        <v>5</v>
      </c>
      <c r="G8" s="17" t="s">
        <v>15</v>
      </c>
      <c r="H8" s="13" t="s">
        <v>6</v>
      </c>
    </row>
    <row r="9" spans="1:8" x14ac:dyDescent="0.25">
      <c r="B9" s="8">
        <v>0</v>
      </c>
      <c r="C9" s="8">
        <v>0</v>
      </c>
      <c r="D9" s="8">
        <v>12000</v>
      </c>
      <c r="E9" s="8">
        <f>C9+D9</f>
        <v>12000</v>
      </c>
      <c r="F9" s="8"/>
      <c r="G9" s="8"/>
      <c r="H9" s="8"/>
    </row>
    <row r="10" spans="1:8" x14ac:dyDescent="0.25">
      <c r="B10" s="8">
        <v>100</v>
      </c>
      <c r="C10" s="8">
        <v>7000</v>
      </c>
      <c r="D10" s="8">
        <v>12000</v>
      </c>
      <c r="E10" s="8">
        <f>C10+D10</f>
        <v>19000</v>
      </c>
      <c r="F10" s="8">
        <f>C10/B10</f>
        <v>70</v>
      </c>
      <c r="G10" s="8">
        <f>D10/B10</f>
        <v>120</v>
      </c>
      <c r="H10" s="8">
        <f>E10/B10</f>
        <v>190</v>
      </c>
    </row>
    <row r="11" spans="1:8" x14ac:dyDescent="0.25">
      <c r="B11" s="8">
        <v>200</v>
      </c>
      <c r="C11" s="8">
        <v>10000</v>
      </c>
      <c r="D11" s="8">
        <v>12000</v>
      </c>
      <c r="E11" s="8">
        <f t="shared" ref="E11:E15" si="0">C11+D11</f>
        <v>22000</v>
      </c>
      <c r="F11" s="8">
        <f t="shared" ref="F11:F15" si="1">C11/B11</f>
        <v>50</v>
      </c>
      <c r="G11" s="8">
        <f t="shared" ref="G11:G15" si="2">D11/B11</f>
        <v>60</v>
      </c>
      <c r="H11" s="8">
        <f t="shared" ref="H11:H15" si="3">E11/B11</f>
        <v>110</v>
      </c>
    </row>
    <row r="12" spans="1:8" x14ac:dyDescent="0.25">
      <c r="B12" s="8">
        <v>300</v>
      </c>
      <c r="C12" s="8">
        <v>12000</v>
      </c>
      <c r="D12" s="8">
        <v>12000</v>
      </c>
      <c r="E12" s="8">
        <f t="shared" si="0"/>
        <v>24000</v>
      </c>
      <c r="F12" s="8">
        <f t="shared" si="1"/>
        <v>40</v>
      </c>
      <c r="G12" s="8">
        <f t="shared" si="2"/>
        <v>40</v>
      </c>
      <c r="H12" s="8">
        <f t="shared" si="3"/>
        <v>80</v>
      </c>
    </row>
    <row r="13" spans="1:8" x14ac:dyDescent="0.25">
      <c r="B13" s="8">
        <v>400</v>
      </c>
      <c r="C13" s="8">
        <v>16000</v>
      </c>
      <c r="D13" s="8">
        <v>12000</v>
      </c>
      <c r="E13" s="8">
        <f t="shared" si="0"/>
        <v>28000</v>
      </c>
      <c r="F13" s="8">
        <f t="shared" si="1"/>
        <v>40</v>
      </c>
      <c r="G13" s="8">
        <f t="shared" si="2"/>
        <v>30</v>
      </c>
      <c r="H13" s="8">
        <f t="shared" si="3"/>
        <v>70</v>
      </c>
    </row>
    <row r="14" spans="1:8" x14ac:dyDescent="0.25">
      <c r="B14" s="8">
        <v>500</v>
      </c>
      <c r="C14" s="8">
        <v>25000</v>
      </c>
      <c r="D14" s="8">
        <v>12000</v>
      </c>
      <c r="E14" s="8">
        <f t="shared" si="0"/>
        <v>37000</v>
      </c>
      <c r="F14" s="8">
        <f t="shared" si="1"/>
        <v>50</v>
      </c>
      <c r="G14" s="8">
        <f t="shared" si="2"/>
        <v>24</v>
      </c>
      <c r="H14" s="8">
        <f t="shared" si="3"/>
        <v>74</v>
      </c>
    </row>
    <row r="15" spans="1:8" x14ac:dyDescent="0.25">
      <c r="B15" s="8">
        <v>600</v>
      </c>
      <c r="C15" s="8">
        <v>39000</v>
      </c>
      <c r="D15" s="8">
        <v>12000</v>
      </c>
      <c r="E15" s="8">
        <f t="shared" si="0"/>
        <v>51000</v>
      </c>
      <c r="F15" s="8">
        <f t="shared" si="1"/>
        <v>65</v>
      </c>
      <c r="G15" s="8">
        <f t="shared" si="2"/>
        <v>20</v>
      </c>
      <c r="H15" s="8">
        <f t="shared" si="3"/>
        <v>85</v>
      </c>
    </row>
    <row r="17" spans="2:2" x14ac:dyDescent="0.25">
      <c r="B17" t="s">
        <v>30</v>
      </c>
    </row>
    <row r="35" spans="2:2" x14ac:dyDescent="0.25">
      <c r="B35" s="1"/>
    </row>
    <row r="42" spans="2:2" x14ac:dyDescent="0.25">
      <c r="B42" s="9"/>
    </row>
  </sheetData>
  <mergeCells count="2">
    <mergeCell ref="C7:E7"/>
    <mergeCell ref="F7:H7"/>
  </mergeCells>
  <printOptions headings="1" gridLines="1"/>
  <pageMargins left="0.78740157480314965" right="0.78740157480314965" top="0.98425196850393704" bottom="0.98425196850393704" header="0.51181102362204722" footer="0.51181102362204722"/>
  <pageSetup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A6AA-40E3-4740-9B1C-3DD0E80B673D}">
  <dimension ref="A1"/>
  <sheetViews>
    <sheetView workbookViewId="0">
      <selection activeCell="A3" sqref="A3"/>
    </sheetView>
  </sheetViews>
  <sheetFormatPr baseColWidth="10"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1</vt:lpstr>
      <vt:lpstr>2</vt:lpstr>
      <vt:lpstr>3</vt:lpstr>
      <vt:lpstr>4-5</vt:lpstr>
      <vt:lpstr>6</vt:lpstr>
      <vt:lpstr>7</vt:lpstr>
      <vt:lpstr>8</vt:lpstr>
      <vt:lpstr>9</vt:lpstr>
      <vt:lpstr>10</vt:lpstr>
      <vt:lpstr>11</vt:lpstr>
      <vt:lpstr>12</vt:lpstr>
      <vt:lpstr>13</vt:lpstr>
      <vt:lpstr>14</vt:lpstr>
      <vt:lpstr>15</vt:lpstr>
      <vt:lpstr>16</vt:lpstr>
      <vt:lpstr>17</vt:lpstr>
      <vt:lpstr>18</vt:lpstr>
      <vt:lpstr>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Trond jobb</dc:creator>
  <cp:lastModifiedBy>Trond Winther</cp:lastModifiedBy>
  <dcterms:created xsi:type="dcterms:W3CDTF">2020-06-21T15:45:58Z</dcterms:created>
  <dcterms:modified xsi:type="dcterms:W3CDTF">2020-08-26T14:10:46Z</dcterms:modified>
</cp:coreProperties>
</file>