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Fortegnskontoer\Arbeidsbok\"/>
    </mc:Choice>
  </mc:AlternateContent>
  <bookViews>
    <workbookView xWindow="480" yWindow="330" windowWidth="8940" windowHeight="4305" tabRatio="877" firstSheet="4" activeTab="11"/>
  </bookViews>
  <sheets>
    <sheet name="Oppgave 13.18" sheetId="10" r:id="rId1"/>
    <sheet name="Oppgave 13.19" sheetId="11" r:id="rId2"/>
    <sheet name="Oppgave 13.20" sheetId="20" r:id="rId3"/>
    <sheet name="Resultat 13.20" sheetId="21" r:id="rId4"/>
    <sheet name="Balanse 13.20" sheetId="26" r:id="rId5"/>
    <sheet name="Oppgave 13.21 og 13.22" sheetId="15" r:id="rId6"/>
    <sheet name="Oppgave 13.23" sheetId="23" r:id="rId7"/>
    <sheet name=" Resultat 13.23" sheetId="24" r:id="rId8"/>
    <sheet name="Balanse 13.23" sheetId="25" r:id="rId9"/>
    <sheet name="Oppgave 13.24" sheetId="18" r:id="rId10"/>
    <sheet name="Oppgave 13.25" sheetId="19" r:id="rId11"/>
    <sheet name="Oppgave 13.26" sheetId="27" r:id="rId12"/>
  </sheets>
  <definedNames>
    <definedName name="_xlnm.Print_Area" localSheetId="9">'Oppgave 13.24'!$A$1:$U$77,'Oppgave 13.24'!$A$78:$K$114</definedName>
  </definedNames>
  <calcPr calcId="152511"/>
</workbook>
</file>

<file path=xl/calcChain.xml><?xml version="1.0" encoding="utf-8"?>
<calcChain xmlns="http://schemas.openxmlformats.org/spreadsheetml/2006/main">
  <c r="D46" i="27" l="1"/>
  <c r="C46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M28" i="27"/>
  <c r="F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L15" i="27"/>
  <c r="G11" i="27"/>
  <c r="G10" i="27"/>
  <c r="G9" i="27"/>
  <c r="G8" i="27"/>
  <c r="L9" i="27"/>
  <c r="G7" i="27"/>
  <c r="G6" i="27"/>
  <c r="G4" i="27"/>
  <c r="G46" i="27" s="1"/>
  <c r="F43" i="26"/>
  <c r="G41" i="26"/>
  <c r="G43" i="26" s="1"/>
  <c r="G34" i="26"/>
  <c r="E34" i="26"/>
  <c r="G31" i="26"/>
  <c r="E31" i="26"/>
  <c r="G27" i="26"/>
  <c r="G19" i="26"/>
  <c r="G12" i="26"/>
  <c r="G21" i="26" s="1"/>
  <c r="E19" i="26" l="1"/>
  <c r="E27" i="26"/>
  <c r="E12" i="26"/>
  <c r="E41" i="26"/>
  <c r="L17" i="27"/>
  <c r="E45" i="27"/>
  <c r="E21" i="26" l="1"/>
  <c r="E43" i="26"/>
  <c r="F45" i="27"/>
  <c r="F46" i="27" s="1"/>
  <c r="E46" i="27"/>
  <c r="G39" i="25" l="1"/>
  <c r="E39" i="25"/>
  <c r="E32" i="25"/>
  <c r="G29" i="25"/>
  <c r="E29" i="25"/>
  <c r="G25" i="25"/>
  <c r="G19" i="25"/>
  <c r="G17" i="25"/>
  <c r="G9" i="25"/>
  <c r="E9" i="25"/>
  <c r="G25" i="24"/>
  <c r="H23" i="24"/>
  <c r="H16" i="24"/>
  <c r="H9" i="24"/>
  <c r="H17" i="24" s="1"/>
  <c r="H25" i="24" s="1"/>
  <c r="H29" i="24" s="1"/>
  <c r="F9" i="24"/>
  <c r="C49" i="23"/>
  <c r="H33" i="21"/>
  <c r="H35" i="21" s="1"/>
  <c r="F33" i="21"/>
  <c r="G24" i="21"/>
  <c r="H22" i="21"/>
  <c r="H16" i="21"/>
  <c r="H7" i="21"/>
  <c r="H17" i="21" s="1"/>
  <c r="C48" i="20"/>
  <c r="E25" i="25" l="1"/>
  <c r="E41" i="25" s="1"/>
  <c r="E17" i="25"/>
  <c r="E19" i="25" s="1"/>
  <c r="F23" i="24"/>
  <c r="H24" i="21"/>
  <c r="H29" i="21" s="1"/>
  <c r="F7" i="21"/>
  <c r="F22" i="21"/>
  <c r="F16" i="21"/>
  <c r="F16" i="24"/>
  <c r="F17" i="24" s="1"/>
  <c r="M10" i="20"/>
  <c r="F25" i="24" l="1"/>
  <c r="F29" i="24" s="1"/>
  <c r="F17" i="21"/>
  <c r="F24" i="21" s="1"/>
  <c r="F29" i="21" s="1"/>
  <c r="F34" i="21" s="1"/>
  <c r="F35" i="21" s="1"/>
  <c r="F49" i="23"/>
  <c r="D49" i="23"/>
  <c r="D48" i="20"/>
  <c r="F48" i="20"/>
  <c r="E49" i="23" l="1"/>
  <c r="G49" i="23"/>
  <c r="G48" i="20"/>
  <c r="E48" i="20"/>
  <c r="H7" i="19" l="1"/>
  <c r="H8" i="19"/>
  <c r="H9" i="19"/>
  <c r="H10" i="19"/>
  <c r="H11" i="19"/>
  <c r="H12" i="19"/>
  <c r="H13" i="19"/>
  <c r="H14" i="19"/>
  <c r="H15" i="19"/>
  <c r="H17" i="19"/>
  <c r="H18" i="19"/>
  <c r="H19" i="19"/>
  <c r="H20" i="19"/>
  <c r="H21" i="19"/>
  <c r="H22" i="19"/>
  <c r="H23" i="19"/>
  <c r="H24" i="19"/>
  <c r="H25" i="19"/>
  <c r="H26" i="19"/>
  <c r="H27" i="19"/>
  <c r="H6" i="19"/>
  <c r="H5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5" i="19"/>
  <c r="G29" i="19"/>
  <c r="C47" i="19"/>
  <c r="G44" i="19"/>
  <c r="G31" i="19"/>
  <c r="D47" i="19"/>
  <c r="F46" i="19" l="1"/>
  <c r="G46" i="19" l="1"/>
  <c r="G47" i="19" s="1"/>
  <c r="F16" i="19"/>
  <c r="E47" i="19"/>
  <c r="F27" i="18"/>
  <c r="F26" i="18"/>
  <c r="F25" i="18"/>
  <c r="D32" i="18"/>
  <c r="F32" i="18" s="1"/>
  <c r="F47" i="19" l="1"/>
  <c r="H16" i="19"/>
  <c r="H47" i="19" s="1"/>
  <c r="G12" i="18"/>
  <c r="C43" i="18" l="1"/>
  <c r="F40" i="18"/>
  <c r="F39" i="18"/>
  <c r="F38" i="18"/>
  <c r="F37" i="18"/>
  <c r="F36" i="18"/>
  <c r="F35" i="18"/>
  <c r="F34" i="18"/>
  <c r="F33" i="18"/>
  <c r="F31" i="18"/>
  <c r="F30" i="18"/>
  <c r="F29" i="18"/>
  <c r="F28" i="18"/>
  <c r="G11" i="18"/>
  <c r="G10" i="18"/>
  <c r="G9" i="18"/>
  <c r="G7" i="18"/>
  <c r="E42" i="18" l="1"/>
  <c r="F42" i="18" s="1"/>
  <c r="F43" i="18" s="1"/>
  <c r="D43" i="18"/>
  <c r="G43" i="18"/>
  <c r="E43" i="18" l="1"/>
  <c r="C17" i="15"/>
  <c r="C20" i="15"/>
  <c r="C16" i="11" l="1"/>
  <c r="L44" i="19" l="1"/>
  <c r="V8" i="19"/>
  <c r="H70" i="18"/>
  <c r="H88" i="18" s="1"/>
  <c r="I51" i="18"/>
  <c r="I52" i="18"/>
  <c r="I54" i="18"/>
  <c r="I55" i="18"/>
  <c r="I56" i="18"/>
  <c r="I50" i="18"/>
  <c r="G83" i="18"/>
  <c r="G84" i="18"/>
  <c r="G85" i="18"/>
  <c r="G80" i="18"/>
  <c r="G81" i="18"/>
  <c r="G82" i="18"/>
  <c r="G73" i="18"/>
  <c r="G74" i="18"/>
  <c r="G75" i="18"/>
  <c r="G76" i="18"/>
  <c r="G77" i="18"/>
  <c r="G78" i="18"/>
  <c r="G79" i="18"/>
  <c r="G72" i="18"/>
  <c r="D88" i="18"/>
  <c r="C88" i="18"/>
  <c r="V20" i="19" l="1"/>
  <c r="V15" i="19"/>
  <c r="V16" i="19" s="1"/>
  <c r="N4" i="18"/>
  <c r="E87" i="18"/>
  <c r="I88" i="18"/>
  <c r="N10" i="18"/>
  <c r="V22" i="19" l="1"/>
  <c r="V27" i="19" s="1"/>
  <c r="V33" i="19"/>
  <c r="N11" i="18"/>
  <c r="F58" i="18"/>
  <c r="E88" i="18"/>
  <c r="G87" i="18"/>
  <c r="G88" i="18" l="1"/>
  <c r="F88" i="18"/>
  <c r="J58" i="18"/>
  <c r="J88" i="18" s="1"/>
</calcChain>
</file>

<file path=xl/sharedStrings.xml><?xml version="1.0" encoding="utf-8"?>
<sst xmlns="http://schemas.openxmlformats.org/spreadsheetml/2006/main" count="580" uniqueCount="222">
  <si>
    <t>Saldobalanse</t>
  </si>
  <si>
    <t>Posteringer</t>
  </si>
  <si>
    <t>Resultat</t>
  </si>
  <si>
    <t>Balanse</t>
  </si>
  <si>
    <t>Nr.</t>
  </si>
  <si>
    <t>Konto</t>
  </si>
  <si>
    <t>Aksjer</t>
  </si>
  <si>
    <t>b)</t>
  </si>
  <si>
    <t>Nedskrivning</t>
  </si>
  <si>
    <t>Avskrivninger</t>
  </si>
  <si>
    <t>Inventar</t>
  </si>
  <si>
    <t>Biler</t>
  </si>
  <si>
    <t>Salg av bil</t>
  </si>
  <si>
    <t>Tap ved salg av bil</t>
  </si>
  <si>
    <t>a)</t>
  </si>
  <si>
    <t>Varebeholdning</t>
  </si>
  <si>
    <t>Varekjøp</t>
  </si>
  <si>
    <t>Kundefordringer</t>
  </si>
  <si>
    <t>Avsetning til tap på fordringer</t>
  </si>
  <si>
    <t>Tap på fordringer</t>
  </si>
  <si>
    <t>Salgsinntekt</t>
  </si>
  <si>
    <t>Annen driftsinntekt</t>
  </si>
  <si>
    <t>Sum driftsinntekter</t>
  </si>
  <si>
    <t>Avskrivning</t>
  </si>
  <si>
    <t>Annen driftskostnad</t>
  </si>
  <si>
    <t>Sum driftskostnader</t>
  </si>
  <si>
    <t>Driftsresultat</t>
  </si>
  <si>
    <t>Annen finansinntekt</t>
  </si>
  <si>
    <t>Nedskrivning aksjer</t>
  </si>
  <si>
    <t>Rentekostnader</t>
  </si>
  <si>
    <t>Netto finansposter</t>
  </si>
  <si>
    <t>Ordinært resultat før skattekostnad</t>
  </si>
  <si>
    <t xml:space="preserve">Skattekostnad </t>
  </si>
  <si>
    <t>Årsresultat</t>
  </si>
  <si>
    <t xml:space="preserve">Styrets forslag til disponering av </t>
  </si>
  <si>
    <t>årsresultatet:</t>
  </si>
  <si>
    <t>Avsatt utbytte</t>
  </si>
  <si>
    <t>Overføres til/fra annen egenkapital</t>
  </si>
  <si>
    <t>SUM</t>
  </si>
  <si>
    <t>Bygning</t>
  </si>
  <si>
    <t>Salg av biler</t>
  </si>
  <si>
    <t>Avsetning tap på fordr.</t>
  </si>
  <si>
    <t>Bankinnskudd, trekk</t>
  </si>
  <si>
    <t>Aksjekapital</t>
  </si>
  <si>
    <t>Annen egenkapital</t>
  </si>
  <si>
    <t>Utsatt skatt</t>
  </si>
  <si>
    <t>Pantelån</t>
  </si>
  <si>
    <t>Kassekreditt</t>
  </si>
  <si>
    <t>Leverandørgjeld</t>
  </si>
  <si>
    <t>Betalbar skatt</t>
  </si>
  <si>
    <t>Skattetrekk</t>
  </si>
  <si>
    <t>Oppgjørskonto mva.</t>
  </si>
  <si>
    <t>Skyldig arbeidsgiveravgift</t>
  </si>
  <si>
    <t>Påløpt arbeidsgiveravgift</t>
  </si>
  <si>
    <t>Avg. pl. varesalg</t>
  </si>
  <si>
    <t>Gevinst ved salg av bil</t>
  </si>
  <si>
    <t>Arbeidsgiveravgift</t>
  </si>
  <si>
    <t>Obligatorisk tjenestepensjon</t>
  </si>
  <si>
    <t>Driftskostn. bygning</t>
  </si>
  <si>
    <t>Andre driftskostnader</t>
  </si>
  <si>
    <t>Renteinntekter</t>
  </si>
  <si>
    <t>Verdifall aksjer</t>
  </si>
  <si>
    <t>Endring utsatt skatt</t>
  </si>
  <si>
    <t>Sum kortsiktig gjeld</t>
  </si>
  <si>
    <t>c)</t>
  </si>
  <si>
    <t>Resultatregnskap for 20x1:</t>
  </si>
  <si>
    <t>Balanse per 31.12.20x1:</t>
  </si>
  <si>
    <t>Avskrivning biler:</t>
  </si>
  <si>
    <t>Bankinnskudd</t>
  </si>
  <si>
    <t>Bilkostnader</t>
  </si>
  <si>
    <t>Varekostnad</t>
  </si>
  <si>
    <t>Avsetning tap på fordringer</t>
  </si>
  <si>
    <t>Ref. til regnskapsloven</t>
  </si>
  <si>
    <t>Påløpte feriepenger</t>
  </si>
  <si>
    <t>Lønn og feriepenger</t>
  </si>
  <si>
    <t>Lønn og sosiale kostnader</t>
  </si>
  <si>
    <t>Aksjene i AS Beta</t>
  </si>
  <si>
    <t xml:space="preserve">Aksjene i AS Alfa </t>
  </si>
  <si>
    <t>Balanseverdi 31.12.x1</t>
  </si>
  <si>
    <t>Oppgjørsposteringer</t>
  </si>
  <si>
    <t>Kontanter</t>
  </si>
  <si>
    <t>Trekkinnskudd</t>
  </si>
  <si>
    <t>Banklån</t>
  </si>
  <si>
    <t>Skyldig merverdiavgift</t>
  </si>
  <si>
    <t>Påløpt ferielønn</t>
  </si>
  <si>
    <t>Ubetalte kostnader</t>
  </si>
  <si>
    <t>Avgiftspliktig omsetning</t>
  </si>
  <si>
    <t>Lønn</t>
  </si>
  <si>
    <t>Husleie</t>
  </si>
  <si>
    <t>Kontorkostnader</t>
  </si>
  <si>
    <t>Endring i utsatt skatt</t>
  </si>
  <si>
    <t>Feriepenger</t>
  </si>
  <si>
    <t>Skattekostnad</t>
  </si>
  <si>
    <t>d)</t>
  </si>
  <si>
    <t>Avskrivning biler endres til 12,5 %</t>
  </si>
  <si>
    <t>Sum avskrivninger</t>
  </si>
  <si>
    <t>e)</t>
  </si>
  <si>
    <t>Salgsum bil A</t>
  </si>
  <si>
    <t>f)</t>
  </si>
  <si>
    <t>g)</t>
  </si>
  <si>
    <t>h)</t>
  </si>
  <si>
    <t>i)</t>
  </si>
  <si>
    <t>j)</t>
  </si>
  <si>
    <t>Arbeidsgiveravgift med forfall 15. januar 20x2 =</t>
  </si>
  <si>
    <t>k)</t>
  </si>
  <si>
    <t>Forsk.betalte kostnader</t>
  </si>
  <si>
    <t>Skyldig renter</t>
  </si>
  <si>
    <t>Nedskrivning inventar</t>
  </si>
  <si>
    <t>Salgsinntekter</t>
  </si>
  <si>
    <t>Varekostnader</t>
  </si>
  <si>
    <t>Resultatregnskap 20x1</t>
  </si>
  <si>
    <t>l)</t>
  </si>
  <si>
    <t>m)</t>
  </si>
  <si>
    <t>Saldo-</t>
  </si>
  <si>
    <t>balanse</t>
  </si>
  <si>
    <t>p</t>
  </si>
  <si>
    <t>n)</t>
  </si>
  <si>
    <t>Beregninger</t>
  </si>
  <si>
    <t>Goodwill</t>
  </si>
  <si>
    <t>Maskiner</t>
  </si>
  <si>
    <t>Beholdning av råvarer</t>
  </si>
  <si>
    <t>Beholdning varer i arb.</t>
  </si>
  <si>
    <t>Beholdning ferdigvarer</t>
  </si>
  <si>
    <r>
      <t xml:space="preserve">Skyldige renter pantelån: 870 000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0,04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2/12 =</t>
    </r>
  </si>
  <si>
    <t>Forsk. bet fors. premie</t>
  </si>
  <si>
    <t>Avskrivning maskiner</t>
  </si>
  <si>
    <t>Avskrivning biler</t>
  </si>
  <si>
    <t>Sum</t>
  </si>
  <si>
    <t>Nedskrivning maskiner</t>
  </si>
  <si>
    <t>Gevinst ved utrangering av bil</t>
  </si>
  <si>
    <t>Skyldige renter</t>
  </si>
  <si>
    <t>Kjøp av råvarer</t>
  </si>
  <si>
    <t>Beh. endr. via og fv.</t>
  </si>
  <si>
    <t>Nedskrivning maskin</t>
  </si>
  <si>
    <t xml:space="preserve">Resultatregnskap </t>
  </si>
  <si>
    <t>20x1</t>
  </si>
  <si>
    <t>20x0</t>
  </si>
  <si>
    <t>Nedgang i beholdning av varer i arbeid og</t>
  </si>
  <si>
    <t>ferdige varer</t>
  </si>
  <si>
    <t>Råvarekostnad</t>
  </si>
  <si>
    <t>Salg av inventar</t>
  </si>
  <si>
    <t>Forskuddsbet. husleie</t>
  </si>
  <si>
    <t xml:space="preserve">Bankinnskudd </t>
  </si>
  <si>
    <t>Bankinnskudd trekk</t>
  </si>
  <si>
    <t>Skyldig skattetrekk</t>
  </si>
  <si>
    <t>Oppgjørskonto mva</t>
  </si>
  <si>
    <t>Skyldig arbeidsg.avgift</t>
  </si>
  <si>
    <t xml:space="preserve">Påløpt arbeidsg.avgift </t>
  </si>
  <si>
    <t>Avg. pliktig varesalg</t>
  </si>
  <si>
    <t>Avg. fritt varesalg</t>
  </si>
  <si>
    <t>Provisjonsinntekter</t>
  </si>
  <si>
    <t>Gevinst ved salg inventar</t>
  </si>
  <si>
    <t>Valutagevinst</t>
  </si>
  <si>
    <t>Tap ved salg av inventar</t>
  </si>
  <si>
    <t>Aksjeutbytte</t>
  </si>
  <si>
    <t>Resultatregnskap (rskl. § 6-1)</t>
  </si>
  <si>
    <t>Siste år</t>
  </si>
  <si>
    <t>I fjor</t>
  </si>
  <si>
    <t>Mottatt aksjeutbytte</t>
  </si>
  <si>
    <t>Finansinntekter</t>
  </si>
  <si>
    <t>Verditap aksjer</t>
  </si>
  <si>
    <t>Annen finanskostnad</t>
  </si>
  <si>
    <t>Balanse per 31.12. (rskl. § 6-2)</t>
  </si>
  <si>
    <t>EIENDELER</t>
  </si>
  <si>
    <t>Anleggsmidler</t>
  </si>
  <si>
    <t>Sum anleggsmidler</t>
  </si>
  <si>
    <t>Omløpsmidler</t>
  </si>
  <si>
    <t>Varer</t>
  </si>
  <si>
    <t>Andre fordringer</t>
  </si>
  <si>
    <t>Markedsbaserte aksjer</t>
  </si>
  <si>
    <t>Bankinnskudd, kontanter og lignende</t>
  </si>
  <si>
    <t>Sum omløpsmidler</t>
  </si>
  <si>
    <t>SUM EIENDELER</t>
  </si>
  <si>
    <t>EGENKAPITAL OG GJELD</t>
  </si>
  <si>
    <t>Egenkapital</t>
  </si>
  <si>
    <t>Sum egenkapital</t>
  </si>
  <si>
    <t>Gjeld</t>
  </si>
  <si>
    <t>Sum avsetning for forpliktelser</t>
  </si>
  <si>
    <t>Øvrig langsiktig gjeld</t>
  </si>
  <si>
    <t>Sum langsiktig gjeld</t>
  </si>
  <si>
    <t>Skyldige offentlige avgifter</t>
  </si>
  <si>
    <t>Annen kortsiktig gjeld</t>
  </si>
  <si>
    <t>SUM EGENKAPITAL OG GJELD</t>
  </si>
  <si>
    <t xml:space="preserve">Balanse per 31.12. </t>
  </si>
  <si>
    <t>20x2</t>
  </si>
  <si>
    <t>Aksjer og andeler</t>
  </si>
  <si>
    <t>Salg biler</t>
  </si>
  <si>
    <t>Kontormaskiner</t>
  </si>
  <si>
    <t>Andre driftsinntekter</t>
  </si>
  <si>
    <t>Skyldige kostnader</t>
  </si>
  <si>
    <t>Forsikringer</t>
  </si>
  <si>
    <t>Tap ved salg av varebil</t>
  </si>
  <si>
    <t>j</t>
  </si>
  <si>
    <t>Oppgave 13.18</t>
  </si>
  <si>
    <t>Bokført verdi kundefordringer per 31.12.x1:</t>
  </si>
  <si>
    <r>
      <t xml:space="preserve">Debetbeløpet på konto </t>
    </r>
    <r>
      <rPr>
        <i/>
        <sz val="12"/>
        <rFont val="Times New Roman"/>
        <family val="1"/>
      </rPr>
      <t xml:space="preserve">1500 Kundefordringer: </t>
    </r>
  </si>
  <si>
    <r>
      <t xml:space="preserve">Kreditbeløpet på konto </t>
    </r>
    <r>
      <rPr>
        <i/>
        <sz val="12"/>
        <rFont val="Times New Roman"/>
        <family val="1"/>
      </rPr>
      <t xml:space="preserve">1580 Avsetning tap på fordringer: </t>
    </r>
  </si>
  <si>
    <r>
      <t xml:space="preserve">Debetbeløpet på konto 7830 </t>
    </r>
    <r>
      <rPr>
        <i/>
        <sz val="12"/>
        <rFont val="Times New Roman"/>
        <family val="1"/>
      </rPr>
      <t xml:space="preserve">Tap på fordringer: </t>
    </r>
  </si>
  <si>
    <t>Avskrivning bygning:</t>
  </si>
  <si>
    <t xml:space="preserve">Avskrivning goodwill: </t>
  </si>
  <si>
    <t>Oppgave 13.20b</t>
  </si>
  <si>
    <t>Oppgave 13.21</t>
  </si>
  <si>
    <t>Oppgave 13.22</t>
  </si>
  <si>
    <t>Oppgave 13.23*</t>
  </si>
  <si>
    <t>Beregninger og kommentarer:</t>
  </si>
  <si>
    <t xml:space="preserve">Bil A: </t>
  </si>
  <si>
    <t xml:space="preserve">Bil B: </t>
  </si>
  <si>
    <t xml:space="preserve">Bil C: </t>
  </si>
  <si>
    <t>Bil A:</t>
  </si>
  <si>
    <t>Bil B:</t>
  </si>
  <si>
    <t xml:space="preserve">Bokført verdi: </t>
  </si>
  <si>
    <t xml:space="preserve">Balanseverdi kundefordringer 31.12.x1: </t>
  </si>
  <si>
    <t xml:space="preserve">Bruttofortjeneste i prosent: </t>
  </si>
  <si>
    <t>Oppgave 13.26*</t>
  </si>
  <si>
    <t xml:space="preserve">Avskrivning kontormaskiner 20x2: </t>
  </si>
  <si>
    <t>Avskrivning solgt bil:</t>
  </si>
  <si>
    <t xml:space="preserve">Avskrivning ny bil: </t>
  </si>
  <si>
    <t>Avskrivning andre biler:</t>
  </si>
  <si>
    <t>Oppgave 13.19</t>
  </si>
  <si>
    <t>Oppgave 13.20</t>
  </si>
  <si>
    <t>Oppgave 13.24</t>
  </si>
  <si>
    <t>Oppgave 13.25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</si>
</sst>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i/>
      <sz val="5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5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99">
    <xf numFmtId="0" fontId="0" fillId="0" borderId="0" xfId="0"/>
    <xf numFmtId="0" fontId="2" fillId="0" borderId="0" xfId="1" applyFont="1"/>
    <xf numFmtId="0" fontId="2" fillId="0" borderId="10" xfId="1" applyFont="1" applyBorder="1" applyAlignment="1" applyProtection="1"/>
    <xf numFmtId="0" fontId="2" fillId="0" borderId="6" xfId="1" applyFont="1" applyBorder="1"/>
    <xf numFmtId="0" fontId="2" fillId="0" borderId="7" xfId="1" applyFont="1" applyBorder="1"/>
    <xf numFmtId="1" fontId="2" fillId="0" borderId="3" xfId="1" applyNumberFormat="1" applyFont="1" applyBorder="1" applyAlignment="1" applyProtection="1">
      <alignment horizontal="center"/>
    </xf>
    <xf numFmtId="3" fontId="2" fillId="0" borderId="3" xfId="1" applyNumberFormat="1" applyFont="1" applyBorder="1" applyProtection="1"/>
    <xf numFmtId="3" fontId="2" fillId="0" borderId="4" xfId="1" applyNumberFormat="1" applyFont="1" applyBorder="1" applyProtection="1"/>
    <xf numFmtId="3" fontId="2" fillId="0" borderId="15" xfId="1" applyNumberFormat="1" applyFont="1" applyBorder="1" applyProtection="1"/>
    <xf numFmtId="3" fontId="2" fillId="0" borderId="16" xfId="1" applyNumberFormat="1" applyFont="1" applyBorder="1" applyProtection="1">
      <protection locked="0"/>
    </xf>
    <xf numFmtId="3" fontId="2" fillId="0" borderId="16" xfId="1" applyNumberFormat="1" applyFont="1" applyBorder="1" applyProtection="1"/>
    <xf numFmtId="1" fontId="2" fillId="0" borderId="7" xfId="1" applyNumberFormat="1" applyFont="1" applyBorder="1" applyAlignment="1" applyProtection="1">
      <alignment horizontal="center"/>
    </xf>
    <xf numFmtId="3" fontId="2" fillId="0" borderId="6" xfId="1" applyNumberFormat="1" applyFont="1" applyBorder="1" applyProtection="1"/>
    <xf numFmtId="3" fontId="2" fillId="0" borderId="18" xfId="1" applyNumberFormat="1" applyFont="1" applyBorder="1" applyProtection="1"/>
    <xf numFmtId="0" fontId="5" fillId="0" borderId="0" xfId="1" applyFont="1"/>
    <xf numFmtId="3" fontId="2" fillId="0" borderId="11" xfId="1" applyNumberFormat="1" applyFont="1" applyBorder="1" applyProtection="1"/>
    <xf numFmtId="1" fontId="2" fillId="0" borderId="16" xfId="1" applyNumberFormat="1" applyFont="1" applyBorder="1" applyAlignment="1" applyProtection="1">
      <alignment horizontal="center"/>
    </xf>
    <xf numFmtId="3" fontId="2" fillId="0" borderId="20" xfId="1" applyNumberFormat="1" applyFont="1" applyBorder="1" applyProtection="1"/>
    <xf numFmtId="1" fontId="2" fillId="0" borderId="18" xfId="1" applyNumberFormat="1" applyFont="1" applyBorder="1" applyAlignment="1" applyProtection="1">
      <alignment horizontal="center"/>
    </xf>
    <xf numFmtId="3" fontId="2" fillId="0" borderId="21" xfId="1" applyNumberFormat="1" applyFont="1" applyBorder="1" applyProtection="1">
      <protection locked="0"/>
    </xf>
    <xf numFmtId="0" fontId="2" fillId="0" borderId="10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left"/>
    </xf>
    <xf numFmtId="49" fontId="3" fillId="0" borderId="10" xfId="1" applyNumberFormat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left"/>
    </xf>
    <xf numFmtId="0" fontId="2" fillId="0" borderId="7" xfId="1" applyFont="1" applyBorder="1" applyAlignment="1" applyProtection="1">
      <alignment horizontal="center"/>
    </xf>
    <xf numFmtId="0" fontId="2" fillId="0" borderId="7" xfId="1" applyFont="1" applyBorder="1" applyAlignment="1" applyProtection="1"/>
    <xf numFmtId="0" fontId="7" fillId="0" borderId="0" xfId="1" applyFont="1"/>
    <xf numFmtId="0" fontId="8" fillId="0" borderId="0" xfId="1" applyFont="1"/>
    <xf numFmtId="0" fontId="9" fillId="0" borderId="0" xfId="1" applyFont="1"/>
    <xf numFmtId="0" fontId="9" fillId="0" borderId="0" xfId="1" applyFont="1" applyBorder="1"/>
    <xf numFmtId="3" fontId="9" fillId="0" borderId="4" xfId="1" applyNumberFormat="1" applyFont="1" applyBorder="1"/>
    <xf numFmtId="3" fontId="9" fillId="0" borderId="0" xfId="1" applyNumberFormat="1" applyFont="1" applyBorder="1"/>
    <xf numFmtId="3" fontId="9" fillId="0" borderId="22" xfId="1" applyNumberFormat="1" applyFont="1" applyBorder="1"/>
    <xf numFmtId="3" fontId="9" fillId="0" borderId="13" xfId="1" applyNumberFormat="1" applyFont="1" applyBorder="1"/>
    <xf numFmtId="3" fontId="9" fillId="0" borderId="17" xfId="1" applyNumberFormat="1" applyFont="1" applyBorder="1"/>
    <xf numFmtId="3" fontId="9" fillId="0" borderId="19" xfId="1" applyNumberFormat="1" applyFont="1" applyBorder="1"/>
    <xf numFmtId="3" fontId="9" fillId="0" borderId="8" xfId="1" applyNumberFormat="1" applyFont="1" applyBorder="1"/>
    <xf numFmtId="0" fontId="10" fillId="0" borderId="0" xfId="1" applyFont="1" applyBorder="1"/>
    <xf numFmtId="0" fontId="11" fillId="0" borderId="0" xfId="1" applyFont="1"/>
    <xf numFmtId="0" fontId="11" fillId="0" borderId="0" xfId="1" applyFont="1" applyBorder="1"/>
    <xf numFmtId="3" fontId="11" fillId="0" borderId="0" xfId="1" applyNumberFormat="1" applyFont="1" applyBorder="1"/>
    <xf numFmtId="0" fontId="12" fillId="0" borderId="0" xfId="1" applyFont="1"/>
    <xf numFmtId="0" fontId="12" fillId="0" borderId="0" xfId="1" applyFont="1" applyBorder="1"/>
    <xf numFmtId="3" fontId="12" fillId="0" borderId="0" xfId="1" applyNumberFormat="1" applyFont="1" applyBorder="1"/>
    <xf numFmtId="0" fontId="13" fillId="0" borderId="0" xfId="1" applyFont="1" applyBorder="1"/>
    <xf numFmtId="0" fontId="14" fillId="0" borderId="0" xfId="1" applyFont="1" applyBorder="1"/>
    <xf numFmtId="3" fontId="9" fillId="0" borderId="0" xfId="1" applyNumberFormat="1" applyFont="1"/>
    <xf numFmtId="3" fontId="2" fillId="0" borderId="0" xfId="1" applyNumberFormat="1" applyFont="1"/>
    <xf numFmtId="0" fontId="9" fillId="0" borderId="9" xfId="1" applyFont="1" applyBorder="1" applyAlignment="1" applyProtection="1">
      <alignment horizontal="center"/>
    </xf>
    <xf numFmtId="0" fontId="9" fillId="0" borderId="10" xfId="1" applyFont="1" applyBorder="1" applyAlignment="1" applyProtection="1"/>
    <xf numFmtId="0" fontId="9" fillId="0" borderId="6" xfId="1" applyFont="1" applyBorder="1"/>
    <xf numFmtId="0" fontId="9" fillId="0" borderId="7" xfId="1" applyFont="1" applyBorder="1"/>
    <xf numFmtId="1" fontId="2" fillId="0" borderId="16" xfId="1" applyNumberFormat="1" applyFont="1" applyBorder="1" applyAlignment="1" applyProtection="1">
      <alignment horizontal="center"/>
      <protection locked="0"/>
    </xf>
    <xf numFmtId="3" fontId="2" fillId="0" borderId="20" xfId="1" applyNumberFormat="1" applyFont="1" applyBorder="1" applyProtection="1">
      <protection locked="0"/>
    </xf>
    <xf numFmtId="0" fontId="2" fillId="0" borderId="17" xfId="1" applyFont="1" applyBorder="1" applyProtection="1">
      <protection locked="0"/>
    </xf>
    <xf numFmtId="0" fontId="2" fillId="0" borderId="17" xfId="1" quotePrefix="1" applyFont="1" applyBorder="1" applyAlignment="1" applyProtection="1">
      <alignment horizontal="left"/>
      <protection locked="0"/>
    </xf>
    <xf numFmtId="0" fontId="2" fillId="0" borderId="17" xfId="1" applyFont="1" applyBorder="1" applyAlignment="1" applyProtection="1">
      <alignment horizontal="left"/>
      <protection locked="0"/>
    </xf>
    <xf numFmtId="0" fontId="2" fillId="0" borderId="16" xfId="1" applyFont="1" applyBorder="1" applyAlignment="1" applyProtection="1">
      <alignment horizontal="left"/>
      <protection locked="0"/>
    </xf>
    <xf numFmtId="1" fontId="2" fillId="0" borderId="21" xfId="1" applyNumberFormat="1" applyFont="1" applyBorder="1" applyAlignment="1" applyProtection="1">
      <alignment horizontal="center"/>
      <protection locked="0"/>
    </xf>
    <xf numFmtId="0" fontId="2" fillId="0" borderId="21" xfId="1" applyFont="1" applyBorder="1" applyAlignment="1" applyProtection="1">
      <alignment horizontal="left"/>
      <protection locked="0"/>
    </xf>
    <xf numFmtId="0" fontId="2" fillId="0" borderId="18" xfId="1" quotePrefix="1" applyFont="1" applyBorder="1" applyAlignment="1" applyProtection="1">
      <alignment horizontal="left"/>
    </xf>
    <xf numFmtId="1" fontId="2" fillId="0" borderId="2" xfId="1" applyNumberFormat="1" applyFont="1" applyBorder="1" applyAlignment="1" applyProtection="1">
      <alignment horizontal="center"/>
    </xf>
    <xf numFmtId="0" fontId="2" fillId="0" borderId="2" xfId="1" quotePrefix="1" applyFont="1" applyBorder="1" applyAlignment="1" applyProtection="1">
      <alignment horizontal="left"/>
    </xf>
    <xf numFmtId="3" fontId="2" fillId="0" borderId="2" xfId="1" applyNumberFormat="1" applyFont="1" applyBorder="1" applyProtection="1"/>
    <xf numFmtId="1" fontId="9" fillId="0" borderId="0" xfId="1" applyNumberFormat="1" applyFont="1" applyBorder="1" applyAlignment="1" applyProtection="1">
      <alignment horizontal="center"/>
    </xf>
    <xf numFmtId="0" fontId="9" fillId="0" borderId="0" xfId="1" quotePrefix="1" applyFont="1" applyBorder="1" applyAlignment="1" applyProtection="1">
      <alignment horizontal="left"/>
    </xf>
    <xf numFmtId="3" fontId="9" fillId="0" borderId="0" xfId="1" applyNumberFormat="1" applyFont="1" applyBorder="1" applyProtection="1"/>
    <xf numFmtId="0" fontId="15" fillId="0" borderId="0" xfId="1" applyFont="1"/>
    <xf numFmtId="3" fontId="2" fillId="0" borderId="8" xfId="1" applyNumberFormat="1" applyFont="1" applyBorder="1"/>
    <xf numFmtId="3" fontId="2" fillId="0" borderId="0" xfId="1" applyNumberFormat="1" applyFont="1" applyAlignment="1">
      <alignment horizontal="left" indent="1"/>
    </xf>
    <xf numFmtId="0" fontId="10" fillId="0" borderId="0" xfId="1" applyFont="1"/>
    <xf numFmtId="0" fontId="9" fillId="0" borderId="0" xfId="1" applyFont="1" applyAlignment="1">
      <alignment horizontal="center"/>
    </xf>
    <xf numFmtId="3" fontId="2" fillId="0" borderId="0" xfId="1" applyNumberFormat="1" applyFont="1" applyBorder="1"/>
    <xf numFmtId="0" fontId="9" fillId="0" borderId="2" xfId="1" applyFont="1" applyBorder="1" applyAlignment="1">
      <alignment horizontal="left"/>
    </xf>
    <xf numFmtId="0" fontId="9" fillId="0" borderId="2" xfId="1" applyFont="1" applyBorder="1"/>
    <xf numFmtId="0" fontId="9" fillId="0" borderId="5" xfId="1" applyFont="1" applyBorder="1" applyAlignment="1">
      <alignment horizontal="center"/>
    </xf>
    <xf numFmtId="0" fontId="9" fillId="0" borderId="5" xfId="1" applyFont="1" applyBorder="1"/>
    <xf numFmtId="3" fontId="9" fillId="0" borderId="5" xfId="1" applyNumberFormat="1" applyFont="1" applyBorder="1"/>
    <xf numFmtId="3" fontId="9" fillId="2" borderId="5" xfId="1" applyNumberFormat="1" applyFont="1" applyFill="1" applyBorder="1"/>
    <xf numFmtId="0" fontId="9" fillId="0" borderId="16" xfId="1" applyFont="1" applyBorder="1" applyAlignment="1">
      <alignment horizontal="center"/>
    </xf>
    <xf numFmtId="0" fontId="9" fillId="0" borderId="16" xfId="1" applyFont="1" applyBorder="1"/>
    <xf numFmtId="3" fontId="9" fillId="0" borderId="16" xfId="1" applyNumberFormat="1" applyFont="1" applyBorder="1"/>
    <xf numFmtId="3" fontId="9" fillId="2" borderId="16" xfId="1" applyNumberFormat="1" applyFont="1" applyFill="1" applyBorder="1"/>
    <xf numFmtId="0" fontId="9" fillId="0" borderId="18" xfId="1" applyFont="1" applyBorder="1" applyAlignment="1">
      <alignment horizontal="center"/>
    </xf>
    <xf numFmtId="0" fontId="9" fillId="0" borderId="18" xfId="1" applyFont="1" applyBorder="1"/>
    <xf numFmtId="3" fontId="9" fillId="0" borderId="18" xfId="1" applyNumberFormat="1" applyFont="1" applyBorder="1"/>
    <xf numFmtId="3" fontId="9" fillId="2" borderId="18" xfId="1" applyNumberFormat="1" applyFont="1" applyFill="1" applyBorder="1"/>
    <xf numFmtId="0" fontId="9" fillId="0" borderId="2" xfId="1" applyFont="1" applyBorder="1" applyAlignment="1">
      <alignment horizontal="center"/>
    </xf>
    <xf numFmtId="3" fontId="9" fillId="0" borderId="2" xfId="1" applyNumberFormat="1" applyFont="1" applyBorder="1"/>
    <xf numFmtId="3" fontId="9" fillId="2" borderId="2" xfId="1" applyNumberFormat="1" applyFont="1" applyFill="1" applyBorder="1"/>
    <xf numFmtId="0" fontId="10" fillId="0" borderId="0" xfId="1" applyFont="1" applyAlignment="1">
      <alignment horizontal="left"/>
    </xf>
    <xf numFmtId="49" fontId="9" fillId="0" borderId="0" xfId="1" applyNumberFormat="1" applyFont="1" applyAlignment="1">
      <alignment horizontal="left"/>
    </xf>
    <xf numFmtId="49" fontId="9" fillId="0" borderId="0" xfId="1" applyNumberFormat="1" applyFont="1" applyAlignment="1">
      <alignment horizontal="right"/>
    </xf>
    <xf numFmtId="49" fontId="9" fillId="0" borderId="0" xfId="1" quotePrefix="1" applyNumberFormat="1" applyFont="1" applyAlignment="1">
      <alignment horizontal="right"/>
    </xf>
    <xf numFmtId="0" fontId="16" fillId="0" borderId="0" xfId="1" applyFont="1"/>
    <xf numFmtId="1" fontId="9" fillId="0" borderId="0" xfId="1" applyNumberFormat="1" applyFont="1" applyBorder="1" applyAlignment="1" applyProtection="1">
      <alignment horizontal="left"/>
    </xf>
    <xf numFmtId="1" fontId="9" fillId="0" borderId="0" xfId="1" applyNumberFormat="1" applyFont="1" applyBorder="1" applyAlignment="1" applyProtection="1">
      <alignment horizontal="right"/>
    </xf>
    <xf numFmtId="1" fontId="9" fillId="0" borderId="0" xfId="1" quotePrefix="1" applyNumberFormat="1" applyFont="1" applyBorder="1" applyAlignment="1" applyProtection="1">
      <alignment horizontal="right"/>
    </xf>
    <xf numFmtId="164" fontId="9" fillId="0" borderId="8" xfId="3" applyNumberFormat="1" applyFont="1" applyBorder="1"/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3" fontId="2" fillId="0" borderId="3" xfId="1" applyNumberFormat="1" applyFont="1" applyFill="1" applyBorder="1" applyProtection="1">
      <protection locked="0"/>
    </xf>
    <xf numFmtId="3" fontId="2" fillId="0" borderId="16" xfId="1" applyNumberFormat="1" applyFont="1" applyFill="1" applyBorder="1" applyProtection="1">
      <protection locked="0"/>
    </xf>
    <xf numFmtId="3" fontId="2" fillId="0" borderId="17" xfId="1" applyNumberFormat="1" applyFont="1" applyFill="1" applyBorder="1" applyProtection="1"/>
    <xf numFmtId="3" fontId="2" fillId="0" borderId="16" xfId="1" applyNumberFormat="1" applyFont="1" applyFill="1" applyBorder="1" applyProtection="1"/>
    <xf numFmtId="3" fontId="2" fillId="0" borderId="7" xfId="1" applyNumberFormat="1" applyFont="1" applyFill="1" applyBorder="1" applyProtection="1">
      <protection locked="0"/>
    </xf>
    <xf numFmtId="3" fontId="2" fillId="0" borderId="18" xfId="1" applyNumberFormat="1" applyFont="1" applyFill="1" applyBorder="1" applyProtection="1">
      <protection locked="0"/>
    </xf>
    <xf numFmtId="3" fontId="2" fillId="0" borderId="18" xfId="1" applyNumberFormat="1" applyFont="1" applyFill="1" applyBorder="1" applyProtection="1"/>
    <xf numFmtId="3" fontId="2" fillId="0" borderId="5" xfId="1" applyNumberFormat="1" applyFont="1" applyFill="1" applyBorder="1" applyProtection="1">
      <protection locked="0"/>
    </xf>
    <xf numFmtId="0" fontId="2" fillId="0" borderId="9" xfId="1" applyFont="1" applyBorder="1" applyAlignment="1" applyProtection="1">
      <alignment horizontal="center"/>
    </xf>
    <xf numFmtId="0" fontId="2" fillId="0" borderId="23" xfId="1" applyFont="1" applyBorder="1" applyAlignment="1" applyProtection="1">
      <alignment horizontal="center"/>
    </xf>
    <xf numFmtId="3" fontId="2" fillId="0" borderId="5" xfId="1" applyNumberFormat="1" applyFont="1" applyFill="1" applyBorder="1" applyProtection="1"/>
    <xf numFmtId="3" fontId="2" fillId="0" borderId="21" xfId="1" applyNumberFormat="1" applyFont="1" applyFill="1" applyBorder="1" applyProtection="1">
      <protection locked="0"/>
    </xf>
    <xf numFmtId="3" fontId="2" fillId="0" borderId="6" xfId="1" applyNumberFormat="1" applyFont="1" applyFill="1" applyBorder="1" applyAlignment="1" applyProtection="1">
      <alignment horizontal="center" vertical="center"/>
    </xf>
    <xf numFmtId="3" fontId="2" fillId="0" borderId="7" xfId="1" applyNumberFormat="1" applyFont="1" applyFill="1" applyBorder="1" applyAlignment="1" applyProtection="1">
      <alignment horizontal="center" vertical="center"/>
    </xf>
    <xf numFmtId="3" fontId="2" fillId="0" borderId="23" xfId="1" applyNumberFormat="1" applyFont="1" applyBorder="1" applyAlignment="1" applyProtection="1">
      <alignment horizontal="center"/>
    </xf>
    <xf numFmtId="3" fontId="2" fillId="0" borderId="10" xfId="1" applyNumberFormat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3" fontId="2" fillId="0" borderId="7" xfId="1" applyNumberFormat="1" applyFont="1" applyFill="1" applyBorder="1" applyProtection="1"/>
    <xf numFmtId="3" fontId="6" fillId="0" borderId="5" xfId="1" applyNumberFormat="1" applyFont="1" applyFill="1" applyBorder="1" applyProtection="1">
      <protection locked="0"/>
    </xf>
    <xf numFmtId="3" fontId="6" fillId="0" borderId="16" xfId="1" applyNumberFormat="1" applyFont="1" applyFill="1" applyBorder="1" applyProtection="1">
      <protection locked="0"/>
    </xf>
    <xf numFmtId="3" fontId="6" fillId="0" borderId="18" xfId="1" applyNumberFormat="1" applyFont="1" applyFill="1" applyBorder="1" applyProtection="1">
      <protection locked="0"/>
    </xf>
    <xf numFmtId="3" fontId="6" fillId="0" borderId="5" xfId="1" applyNumberFormat="1" applyFont="1" applyFill="1" applyBorder="1" applyProtection="1"/>
    <xf numFmtId="3" fontId="6" fillId="0" borderId="16" xfId="1" applyNumberFormat="1" applyFont="1" applyFill="1" applyBorder="1" applyProtection="1"/>
    <xf numFmtId="3" fontId="6" fillId="0" borderId="18" xfId="1" applyNumberFormat="1" applyFont="1" applyFill="1" applyBorder="1" applyProtection="1"/>
    <xf numFmtId="3" fontId="2" fillId="0" borderId="16" xfId="1" applyNumberFormat="1" applyFont="1" applyFill="1" applyBorder="1"/>
    <xf numFmtId="3" fontId="2" fillId="0" borderId="21" xfId="1" applyNumberFormat="1" applyFont="1" applyFill="1" applyBorder="1"/>
    <xf numFmtId="3" fontId="2" fillId="0" borderId="18" xfId="1" applyNumberFormat="1" applyFont="1" applyFill="1" applyBorder="1"/>
    <xf numFmtId="3" fontId="2" fillId="0" borderId="2" xfId="1" applyNumberFormat="1" applyFont="1" applyFill="1" applyBorder="1" applyProtection="1"/>
    <xf numFmtId="3" fontId="9" fillId="0" borderId="2" xfId="1" applyNumberFormat="1" applyFont="1" applyBorder="1" applyAlignment="1">
      <alignment horizontal="center"/>
    </xf>
    <xf numFmtId="3" fontId="9" fillId="0" borderId="5" xfId="1" applyNumberFormat="1" applyFont="1" applyFill="1" applyBorder="1"/>
    <xf numFmtId="3" fontId="9" fillId="0" borderId="16" xfId="1" applyNumberFormat="1" applyFont="1" applyFill="1" applyBorder="1"/>
    <xf numFmtId="3" fontId="9" fillId="0" borderId="18" xfId="1" applyNumberFormat="1" applyFont="1" applyFill="1" applyBorder="1"/>
    <xf numFmtId="3" fontId="9" fillId="0" borderId="2" xfId="1" applyNumberFormat="1" applyFont="1" applyFill="1" applyBorder="1"/>
    <xf numFmtId="3" fontId="9" fillId="0" borderId="2" xfId="1" applyNumberFormat="1" applyFont="1" applyBorder="1" applyAlignment="1"/>
    <xf numFmtId="0" fontId="9" fillId="0" borderId="6" xfId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center" vertical="center"/>
    </xf>
    <xf numFmtId="0" fontId="9" fillId="0" borderId="24" xfId="1" applyFont="1" applyFill="1" applyBorder="1" applyAlignment="1" applyProtection="1">
      <alignment horizontal="center" vertical="center"/>
    </xf>
    <xf numFmtId="0" fontId="9" fillId="0" borderId="23" xfId="1" applyFont="1" applyBorder="1" applyAlignment="1" applyProtection="1">
      <alignment horizontal="center"/>
    </xf>
    <xf numFmtId="0" fontId="9" fillId="0" borderId="10" xfId="1" applyFont="1" applyBorder="1" applyAlignment="1" applyProtection="1">
      <alignment horizontal="center"/>
    </xf>
    <xf numFmtId="0" fontId="9" fillId="0" borderId="8" xfId="1" applyFont="1" applyFill="1" applyBorder="1" applyAlignment="1" applyProtection="1">
      <alignment horizontal="center" vertical="center"/>
    </xf>
    <xf numFmtId="0" fontId="9" fillId="0" borderId="9" xfId="1" applyFont="1" applyBorder="1" applyAlignment="1" applyProtection="1">
      <alignment horizontal="center"/>
    </xf>
    <xf numFmtId="3" fontId="9" fillId="0" borderId="0" xfId="1" applyNumberFormat="1" applyFont="1" applyAlignment="1">
      <alignment horizontal="center"/>
    </xf>
    <xf numFmtId="3" fontId="9" fillId="0" borderId="23" xfId="1" applyNumberFormat="1" applyFont="1" applyBorder="1" applyAlignment="1" applyProtection="1">
      <alignment horizontal="center"/>
    </xf>
    <xf numFmtId="3" fontId="9" fillId="0" borderId="10" xfId="1" applyNumberFormat="1" applyFont="1" applyBorder="1" applyAlignment="1" applyProtection="1">
      <alignment horizontal="center"/>
    </xf>
    <xf numFmtId="3" fontId="10" fillId="0" borderId="0" xfId="1" applyNumberFormat="1" applyFont="1" applyAlignment="1">
      <alignment horizontal="left" indent="1"/>
    </xf>
    <xf numFmtId="3" fontId="9" fillId="0" borderId="6" xfId="1" applyNumberFormat="1" applyFont="1" applyFill="1" applyBorder="1" applyAlignment="1" applyProtection="1">
      <alignment horizontal="center" vertical="center"/>
    </xf>
    <xf numFmtId="3" fontId="9" fillId="0" borderId="24" xfId="1" applyNumberFormat="1" applyFont="1" applyBorder="1" applyAlignment="1" applyProtection="1"/>
    <xf numFmtId="3" fontId="9" fillId="0" borderId="7" xfId="1" applyNumberFormat="1" applyFont="1" applyFill="1" applyBorder="1" applyAlignment="1" applyProtection="1">
      <alignment horizontal="center" vertical="center"/>
    </xf>
    <xf numFmtId="3" fontId="2" fillId="0" borderId="11" xfId="1" applyNumberFormat="1" applyFont="1" applyFill="1" applyBorder="1" applyProtection="1"/>
    <xf numFmtId="0" fontId="2" fillId="0" borderId="20" xfId="1" applyFont="1" applyBorder="1" applyProtection="1">
      <protection locked="0"/>
    </xf>
    <xf numFmtId="3" fontId="7" fillId="0" borderId="0" xfId="1" applyNumberFormat="1" applyFont="1" applyAlignment="1">
      <alignment horizontal="center"/>
    </xf>
    <xf numFmtId="3" fontId="7" fillId="0" borderId="0" xfId="1" applyNumberFormat="1" applyFont="1"/>
    <xf numFmtId="0" fontId="2" fillId="0" borderId="0" xfId="1" applyFont="1" applyAlignment="1">
      <alignment horizontal="center"/>
    </xf>
    <xf numFmtId="3" fontId="2" fillId="0" borderId="0" xfId="1" applyNumberFormat="1" applyFont="1" applyAlignment="1">
      <alignment horizontal="center"/>
    </xf>
    <xf numFmtId="0" fontId="8" fillId="0" borderId="0" xfId="1" applyFont="1" applyAlignment="1">
      <alignment horizontal="left"/>
    </xf>
    <xf numFmtId="0" fontId="8" fillId="0" borderId="0" xfId="1" applyFont="1" applyBorder="1"/>
    <xf numFmtId="3" fontId="8" fillId="0" borderId="0" xfId="1" applyNumberFormat="1" applyFont="1" applyAlignment="1">
      <alignment horizontal="center"/>
    </xf>
    <xf numFmtId="0" fontId="19" fillId="0" borderId="0" xfId="1" applyFont="1"/>
    <xf numFmtId="0" fontId="19" fillId="0" borderId="0" xfId="1" applyFont="1" applyBorder="1"/>
    <xf numFmtId="0" fontId="19" fillId="0" borderId="0" xfId="1" applyFont="1" applyBorder="1" applyAlignment="1">
      <alignment horizontal="center"/>
    </xf>
    <xf numFmtId="3" fontId="19" fillId="0" borderId="0" xfId="1" applyNumberFormat="1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3" fillId="0" borderId="0" xfId="1" applyFont="1"/>
    <xf numFmtId="0" fontId="9" fillId="0" borderId="14" xfId="1" applyFont="1" applyBorder="1" applyAlignment="1" applyProtection="1"/>
    <xf numFmtId="0" fontId="9" fillId="0" borderId="10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8" xfId="1" applyFont="1" applyBorder="1"/>
    <xf numFmtId="0" fontId="9" fillId="0" borderId="7" xfId="1" applyFont="1" applyBorder="1" applyAlignment="1">
      <alignment horizontal="center"/>
    </xf>
    <xf numFmtId="0" fontId="9" fillId="0" borderId="24" xfId="1" applyFont="1" applyBorder="1"/>
    <xf numFmtId="0" fontId="9" fillId="0" borderId="3" xfId="1" applyFont="1" applyBorder="1" applyAlignment="1" applyProtection="1">
      <alignment horizontal="center"/>
      <protection locked="0"/>
    </xf>
    <xf numFmtId="0" fontId="9" fillId="0" borderId="15" xfId="1" applyFont="1" applyBorder="1" applyProtection="1">
      <protection locked="0"/>
    </xf>
    <xf numFmtId="3" fontId="9" fillId="0" borderId="25" xfId="1" applyNumberFormat="1" applyFont="1" applyFill="1" applyBorder="1" applyProtection="1">
      <protection locked="0"/>
    </xf>
    <xf numFmtId="3" fontId="9" fillId="0" borderId="5" xfId="1" applyNumberFormat="1" applyFont="1" applyFill="1" applyBorder="1" applyProtection="1">
      <protection locked="0"/>
    </xf>
    <xf numFmtId="3" fontId="9" fillId="0" borderId="5" xfId="1" applyNumberFormat="1" applyFont="1" applyFill="1" applyBorder="1" applyProtection="1"/>
    <xf numFmtId="0" fontId="9" fillId="0" borderId="4" xfId="1" applyFont="1" applyBorder="1" applyProtection="1">
      <protection locked="0"/>
    </xf>
    <xf numFmtId="3" fontId="9" fillId="0" borderId="20" xfId="1" applyNumberFormat="1" applyFont="1" applyFill="1" applyBorder="1" applyProtection="1">
      <protection locked="0"/>
    </xf>
    <xf numFmtId="3" fontId="9" fillId="0" borderId="16" xfId="1" applyNumberFormat="1" applyFont="1" applyFill="1" applyBorder="1" applyProtection="1">
      <protection locked="0"/>
    </xf>
    <xf numFmtId="3" fontId="9" fillId="0" borderId="16" xfId="1" applyNumberFormat="1" applyFont="1" applyFill="1" applyBorder="1" applyProtection="1"/>
    <xf numFmtId="0" fontId="9" fillId="0" borderId="16" xfId="1" applyFont="1" applyBorder="1" applyAlignment="1" applyProtection="1">
      <alignment horizontal="center"/>
      <protection locked="0"/>
    </xf>
    <xf numFmtId="0" fontId="9" fillId="0" borderId="17" xfId="1" applyFont="1" applyBorder="1" applyProtection="1">
      <protection locked="0"/>
    </xf>
    <xf numFmtId="0" fontId="9" fillId="0" borderId="17" xfId="1" applyFont="1" applyBorder="1" applyAlignment="1" applyProtection="1">
      <alignment horizontal="left"/>
      <protection locked="0"/>
    </xf>
    <xf numFmtId="0" fontId="9" fillId="0" borderId="17" xfId="1" quotePrefix="1" applyFont="1" applyBorder="1" applyAlignment="1" applyProtection="1">
      <alignment horizontal="left"/>
      <protection locked="0"/>
    </xf>
    <xf numFmtId="3" fontId="9" fillId="0" borderId="17" xfId="1" applyNumberFormat="1" applyFont="1" applyFill="1" applyBorder="1" applyProtection="1"/>
    <xf numFmtId="3" fontId="9" fillId="0" borderId="26" xfId="1" applyNumberFormat="1" applyFont="1" applyFill="1" applyBorder="1" applyProtection="1"/>
    <xf numFmtId="3" fontId="9" fillId="0" borderId="21" xfId="1" applyNumberFormat="1" applyFont="1" applyFill="1" applyBorder="1" applyProtection="1"/>
    <xf numFmtId="3" fontId="9" fillId="0" borderId="21" xfId="1" applyNumberFormat="1" applyFont="1" applyFill="1" applyBorder="1" applyProtection="1">
      <protection locked="0"/>
    </xf>
    <xf numFmtId="0" fontId="9" fillId="0" borderId="21" xfId="1" applyFont="1" applyBorder="1" applyAlignment="1" applyProtection="1">
      <alignment horizontal="center"/>
      <protection locked="0"/>
    </xf>
    <xf numFmtId="0" fontId="9" fillId="0" borderId="22" xfId="1" applyFont="1" applyBorder="1" applyAlignment="1" applyProtection="1">
      <alignment horizontal="left"/>
      <protection locked="0"/>
    </xf>
    <xf numFmtId="0" fontId="9" fillId="0" borderId="18" xfId="1" applyFont="1" applyBorder="1" applyAlignment="1" applyProtection="1">
      <alignment horizontal="center"/>
    </xf>
    <xf numFmtId="0" fontId="9" fillId="0" borderId="19" xfId="1" quotePrefix="1" applyFont="1" applyBorder="1" applyAlignment="1" applyProtection="1">
      <alignment horizontal="left"/>
    </xf>
    <xf numFmtId="0" fontId="9" fillId="0" borderId="2" xfId="1" applyFont="1" applyBorder="1" applyAlignment="1" applyProtection="1">
      <alignment horizontal="center"/>
    </xf>
    <xf numFmtId="0" fontId="9" fillId="0" borderId="2" xfId="1" quotePrefix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center"/>
    </xf>
    <xf numFmtId="0" fontId="2" fillId="0" borderId="0" xfId="1" quotePrefix="1" applyFont="1" applyBorder="1" applyAlignment="1" applyProtection="1">
      <alignment horizontal="left"/>
    </xf>
    <xf numFmtId="0" fontId="7" fillId="0" borderId="0" xfId="1" applyFont="1" applyAlignment="1">
      <alignment horizontal="left"/>
    </xf>
    <xf numFmtId="0" fontId="7" fillId="0" borderId="0" xfId="1" applyFont="1" applyBorder="1"/>
    <xf numFmtId="0" fontId="9" fillId="0" borderId="0" xfId="1" applyFont="1" applyBorder="1" applyAlignment="1">
      <alignment horizontal="center"/>
    </xf>
    <xf numFmtId="3" fontId="9" fillId="0" borderId="0" xfId="1" applyNumberFormat="1" applyFont="1" applyBorder="1" applyAlignment="1">
      <alignment horizontal="center"/>
    </xf>
    <xf numFmtId="3" fontId="7" fillId="0" borderId="0" xfId="1" applyNumberFormat="1" applyFont="1" applyBorder="1"/>
    <xf numFmtId="0" fontId="4" fillId="0" borderId="0" xfId="1"/>
    <xf numFmtId="0" fontId="20" fillId="0" borderId="0" xfId="1" applyFont="1"/>
    <xf numFmtId="0" fontId="21" fillId="0" borderId="0" xfId="1" applyFont="1"/>
    <xf numFmtId="0" fontId="22" fillId="0" borderId="0" xfId="1" applyFont="1"/>
    <xf numFmtId="3" fontId="12" fillId="0" borderId="14" xfId="1" applyNumberFormat="1" applyFont="1" applyBorder="1"/>
    <xf numFmtId="3" fontId="9" fillId="0" borderId="27" xfId="1" applyNumberFormat="1" applyFont="1" applyBorder="1"/>
    <xf numFmtId="0" fontId="4" fillId="0" borderId="0" xfId="1" applyBorder="1"/>
    <xf numFmtId="3" fontId="4" fillId="0" borderId="0" xfId="1" applyNumberFormat="1"/>
    <xf numFmtId="0" fontId="3" fillId="0" borderId="0" xfId="1" applyFont="1" applyBorder="1"/>
    <xf numFmtId="3" fontId="3" fillId="0" borderId="0" xfId="1" applyNumberFormat="1" applyFont="1" applyBorder="1"/>
    <xf numFmtId="0" fontId="4" fillId="0" borderId="0" xfId="1" applyFont="1"/>
    <xf numFmtId="0" fontId="23" fillId="0" borderId="0" xfId="1" applyFont="1"/>
    <xf numFmtId="0" fontId="8" fillId="0" borderId="0" xfId="1" applyFont="1" applyBorder="1" applyAlignment="1">
      <alignment horizontal="center"/>
    </xf>
    <xf numFmtId="3" fontId="8" fillId="0" borderId="0" xfId="1" applyNumberFormat="1" applyFont="1" applyBorder="1" applyAlignment="1">
      <alignment horizontal="center"/>
    </xf>
    <xf numFmtId="0" fontId="23" fillId="0" borderId="0" xfId="1" applyFont="1" applyBorder="1"/>
    <xf numFmtId="0" fontId="20" fillId="0" borderId="0" xfId="1" applyFont="1" applyBorder="1"/>
    <xf numFmtId="0" fontId="3" fillId="0" borderId="0" xfId="1" applyFont="1" applyAlignment="1">
      <alignment horizontal="center"/>
    </xf>
    <xf numFmtId="3" fontId="3" fillId="0" borderId="0" xfId="1" applyNumberFormat="1" applyFont="1"/>
    <xf numFmtId="0" fontId="10" fillId="0" borderId="14" xfId="1" applyFont="1" applyBorder="1" applyAlignment="1">
      <alignment horizontal="left"/>
    </xf>
    <xf numFmtId="0" fontId="9" fillId="0" borderId="14" xfId="1" applyFont="1" applyBorder="1"/>
    <xf numFmtId="3" fontId="9" fillId="0" borderId="10" xfId="1" applyNumberFormat="1" applyFont="1" applyBorder="1" applyAlignment="1">
      <alignment horizontal="center"/>
    </xf>
    <xf numFmtId="3" fontId="9" fillId="0" borderId="9" xfId="1" applyNumberFormat="1" applyFont="1" applyBorder="1"/>
    <xf numFmtId="3" fontId="9" fillId="0" borderId="23" xfId="1" applyNumberFormat="1" applyFont="1" applyBorder="1"/>
    <xf numFmtId="3" fontId="9" fillId="0" borderId="10" xfId="1" applyNumberFormat="1" applyFont="1" applyBorder="1"/>
    <xf numFmtId="0" fontId="3" fillId="0" borderId="0" xfId="1" applyFont="1" applyAlignment="1">
      <alignment horizontal="right"/>
    </xf>
    <xf numFmtId="3" fontId="9" fillId="0" borderId="7" xfId="1" applyNumberFormat="1" applyFont="1" applyBorder="1" applyAlignment="1">
      <alignment horizontal="center"/>
    </xf>
    <xf numFmtId="0" fontId="3" fillId="0" borderId="0" xfId="1" quotePrefix="1" applyFont="1" applyAlignment="1">
      <alignment horizontal="right"/>
    </xf>
    <xf numFmtId="3" fontId="3" fillId="0" borderId="13" xfId="1" applyNumberFormat="1" applyFont="1" applyBorder="1"/>
    <xf numFmtId="0" fontId="3" fillId="0" borderId="16" xfId="1" applyFont="1" applyBorder="1" applyAlignment="1">
      <alignment horizontal="center"/>
    </xf>
    <xf numFmtId="0" fontId="3" fillId="0" borderId="16" xfId="1" applyFont="1" applyBorder="1"/>
    <xf numFmtId="3" fontId="3" fillId="0" borderId="16" xfId="1" applyNumberFormat="1" applyFont="1" applyBorder="1"/>
    <xf numFmtId="3" fontId="3" fillId="0" borderId="16" xfId="1" applyNumberFormat="1" applyFont="1" applyFill="1" applyBorder="1"/>
    <xf numFmtId="3" fontId="3" fillId="0" borderId="0" xfId="1" applyNumberFormat="1" applyFont="1" applyAlignment="1">
      <alignment horizontal="center"/>
    </xf>
    <xf numFmtId="3" fontId="3" fillId="0" borderId="8" xfId="1" applyNumberFormat="1" applyFont="1" applyBorder="1"/>
    <xf numFmtId="9" fontId="3" fillId="0" borderId="0" xfId="6" applyFont="1"/>
    <xf numFmtId="0" fontId="3" fillId="0" borderId="18" xfId="1" applyFont="1" applyBorder="1" applyAlignment="1">
      <alignment horizontal="center"/>
    </xf>
    <xf numFmtId="0" fontId="3" fillId="0" borderId="18" xfId="1" applyFont="1" applyBorder="1"/>
    <xf numFmtId="3" fontId="3" fillId="0" borderId="18" xfId="1" applyNumberFormat="1" applyFont="1" applyBorder="1"/>
    <xf numFmtId="3" fontId="3" fillId="0" borderId="18" xfId="1" applyNumberFormat="1" applyFont="1" applyFill="1" applyBorder="1"/>
    <xf numFmtId="3" fontId="3" fillId="0" borderId="19" xfId="1" applyNumberFormat="1" applyFont="1" applyFill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/>
    <xf numFmtId="3" fontId="3" fillId="0" borderId="2" xfId="1" applyNumberFormat="1" applyFont="1" applyBorder="1"/>
    <xf numFmtId="3" fontId="3" fillId="0" borderId="2" xfId="1" applyNumberFormat="1" applyFont="1" applyFill="1" applyBorder="1"/>
    <xf numFmtId="0" fontId="24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24" fillId="0" borderId="0" xfId="1" applyFont="1" applyAlignment="1">
      <alignment horizontal="center"/>
    </xf>
    <xf numFmtId="14" fontId="24" fillId="0" borderId="0" xfId="1" applyNumberFormat="1" applyFont="1" applyBorder="1" applyAlignment="1">
      <alignment horizontal="center"/>
    </xf>
    <xf numFmtId="0" fontId="2" fillId="0" borderId="17" xfId="1" applyFont="1" applyBorder="1"/>
    <xf numFmtId="0" fontId="2" fillId="0" borderId="4" xfId="1" applyFont="1" applyBorder="1"/>
    <xf numFmtId="3" fontId="2" fillId="0" borderId="17" xfId="1" applyNumberFormat="1" applyFont="1" applyBorder="1"/>
    <xf numFmtId="3" fontId="2" fillId="0" borderId="4" xfId="1" applyNumberFormat="1" applyFont="1" applyBorder="1" applyAlignment="1">
      <alignment horizontal="left" indent="1"/>
    </xf>
    <xf numFmtId="3" fontId="2" fillId="0" borderId="4" xfId="1" applyNumberFormat="1" applyFont="1" applyBorder="1"/>
    <xf numFmtId="3" fontId="9" fillId="0" borderId="0" xfId="1" applyNumberFormat="1" applyFont="1" applyFill="1"/>
    <xf numFmtId="3" fontId="9" fillId="0" borderId="6" xfId="1" applyNumberFormat="1" applyFont="1" applyFill="1" applyBorder="1" applyAlignment="1" applyProtection="1"/>
    <xf numFmtId="3" fontId="9" fillId="0" borderId="0" xfId="1" applyNumberFormat="1" applyFont="1" applyFill="1" applyBorder="1" applyProtection="1"/>
    <xf numFmtId="3" fontId="2" fillId="0" borderId="0" xfId="1" applyNumberFormat="1" applyFont="1" applyFill="1"/>
    <xf numFmtId="3" fontId="7" fillId="0" borderId="0" xfId="1" applyNumberFormat="1" applyFont="1" applyFill="1"/>
    <xf numFmtId="0" fontId="9" fillId="0" borderId="0" xfId="1" applyFont="1" applyFill="1"/>
    <xf numFmtId="0" fontId="9" fillId="0" borderId="4" xfId="1" applyFont="1" applyBorder="1"/>
    <xf numFmtId="3" fontId="9" fillId="0" borderId="28" xfId="1" applyNumberFormat="1" applyFont="1" applyBorder="1"/>
    <xf numFmtId="3" fontId="9" fillId="0" borderId="29" xfId="1" applyNumberFormat="1" applyFont="1" applyFill="1" applyBorder="1"/>
    <xf numFmtId="0" fontId="9" fillId="0" borderId="17" xfId="1" applyFont="1" applyBorder="1"/>
    <xf numFmtId="0" fontId="25" fillId="0" borderId="0" xfId="1" applyFont="1"/>
    <xf numFmtId="0" fontId="25" fillId="0" borderId="0" xfId="1" applyFont="1" applyBorder="1"/>
    <xf numFmtId="3" fontId="2" fillId="0" borderId="28" xfId="1" applyNumberFormat="1" applyFont="1" applyBorder="1"/>
    <xf numFmtId="3" fontId="2" fillId="0" borderId="29" xfId="1" applyNumberFormat="1" applyFont="1" applyBorder="1"/>
    <xf numFmtId="0" fontId="14" fillId="0" borderId="0" xfId="1" applyFont="1"/>
    <xf numFmtId="0" fontId="9" fillId="0" borderId="17" xfId="1" applyFont="1" applyBorder="1" applyAlignment="1">
      <alignment horizontal="left" indent="1"/>
    </xf>
    <xf numFmtId="0" fontId="16" fillId="0" borderId="17" xfId="1" applyFont="1" applyBorder="1"/>
    <xf numFmtId="3" fontId="9" fillId="0" borderId="17" xfId="1" applyNumberFormat="1" applyFont="1" applyBorder="1" applyAlignment="1">
      <alignment horizontal="left" indent="2"/>
    </xf>
    <xf numFmtId="0" fontId="8" fillId="0" borderId="17" xfId="1" applyFont="1" applyBorder="1"/>
    <xf numFmtId="3" fontId="9" fillId="0" borderId="29" xfId="1" applyNumberFormat="1" applyFont="1" applyBorder="1"/>
    <xf numFmtId="0" fontId="9" fillId="0" borderId="17" xfId="1" quotePrefix="1" applyFont="1" applyBorder="1" applyAlignment="1" applyProtection="1">
      <alignment horizontal="left"/>
    </xf>
    <xf numFmtId="3" fontId="9" fillId="0" borderId="17" xfId="1" applyNumberFormat="1" applyFont="1" applyBorder="1" applyProtection="1"/>
    <xf numFmtId="3" fontId="9" fillId="0" borderId="17" xfId="1" applyNumberFormat="1" applyFont="1" applyBorder="1" applyAlignment="1" applyProtection="1">
      <alignment horizontal="right"/>
    </xf>
    <xf numFmtId="0" fontId="9" fillId="0" borderId="4" xfId="1" quotePrefix="1" applyFont="1" applyBorder="1" applyAlignment="1" applyProtection="1">
      <alignment horizontal="left"/>
    </xf>
    <xf numFmtId="3" fontId="9" fillId="0" borderId="4" xfId="1" applyNumberFormat="1" applyFont="1" applyBorder="1" applyProtection="1"/>
    <xf numFmtId="0" fontId="3" fillId="0" borderId="17" xfId="1" applyFont="1" applyBorder="1"/>
    <xf numFmtId="3" fontId="3" fillId="0" borderId="17" xfId="1" applyNumberFormat="1" applyFont="1" applyBorder="1"/>
    <xf numFmtId="3" fontId="3" fillId="0" borderId="4" xfId="1" applyNumberFormat="1" applyFont="1" applyBorder="1"/>
    <xf numFmtId="3" fontId="3" fillId="0" borderId="28" xfId="1" applyNumberFormat="1" applyFont="1" applyBorder="1"/>
    <xf numFmtId="3" fontId="3" fillId="0" borderId="29" xfId="1" applyNumberFormat="1" applyFont="1" applyBorder="1"/>
    <xf numFmtId="0" fontId="3" fillId="0" borderId="4" xfId="1" applyFont="1" applyBorder="1"/>
    <xf numFmtId="3" fontId="9" fillId="0" borderId="9" xfId="1" applyNumberFormat="1" applyFont="1" applyBorder="1" applyAlignment="1" applyProtection="1">
      <alignment horizontal="center"/>
    </xf>
    <xf numFmtId="3" fontId="9" fillId="0" borderId="23" xfId="1" applyNumberFormat="1" applyFont="1" applyBorder="1" applyAlignment="1" applyProtection="1">
      <alignment horizontal="center"/>
    </xf>
    <xf numFmtId="0" fontId="9" fillId="0" borderId="9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3" fontId="9" fillId="0" borderId="1" xfId="1" applyNumberFormat="1" applyFont="1" applyBorder="1" applyAlignment="1">
      <alignment horizontal="center"/>
    </xf>
    <xf numFmtId="3" fontId="9" fillId="0" borderId="12" xfId="1" applyNumberFormat="1" applyFont="1" applyBorder="1" applyAlignment="1">
      <alignment horizontal="center"/>
    </xf>
    <xf numFmtId="3" fontId="9" fillId="0" borderId="2" xfId="1" applyNumberFormat="1" applyFont="1" applyBorder="1" applyAlignment="1">
      <alignment horizontal="center"/>
    </xf>
    <xf numFmtId="0" fontId="9" fillId="0" borderId="9" xfId="1" applyFont="1" applyBorder="1" applyAlignment="1" applyProtection="1">
      <alignment horizontal="center"/>
    </xf>
    <xf numFmtId="0" fontId="9" fillId="0" borderId="14" xfId="1" applyFont="1" applyBorder="1" applyAlignment="1" applyProtection="1">
      <alignment horizontal="center"/>
    </xf>
    <xf numFmtId="0" fontId="9" fillId="0" borderId="23" xfId="1" applyFont="1" applyBorder="1" applyAlignment="1" applyProtection="1">
      <alignment horizontal="center"/>
    </xf>
    <xf numFmtId="3" fontId="9" fillId="0" borderId="17" xfId="1" applyNumberFormat="1" applyFont="1" applyBorder="1" applyAlignment="1" applyProtection="1">
      <alignment horizontal="center"/>
    </xf>
    <xf numFmtId="3" fontId="9" fillId="0" borderId="6" xfId="1" applyNumberFormat="1" applyFont="1" applyBorder="1" applyAlignment="1">
      <alignment horizontal="center"/>
    </xf>
    <xf numFmtId="3" fontId="9" fillId="0" borderId="24" xfId="1" applyNumberFormat="1" applyFont="1" applyBorder="1" applyAlignment="1">
      <alignment horizontal="center"/>
    </xf>
  </cellXfs>
  <cellStyles count="7">
    <cellStyle name="Normal" xfId="0" builtinId="0"/>
    <cellStyle name="Normal 2" xfId="1"/>
    <cellStyle name="Normal 3" xfId="4"/>
    <cellStyle name="Normal 4" xfId="5"/>
    <cellStyle name="Prosent" xfId="3" builtinId="5"/>
    <cellStyle name="Prosent 2" xfId="2"/>
    <cellStyle name="Pros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showZeros="0" workbookViewId="0">
      <selection activeCell="C26" sqref="C26"/>
    </sheetView>
  </sheetViews>
  <sheetFormatPr baseColWidth="10" defaultRowHeight="15.75" x14ac:dyDescent="0.25"/>
  <cols>
    <col min="1" max="1" width="5.7109375" style="1" bestFit="1" customWidth="1"/>
    <col min="2" max="2" width="27.5703125" style="1" customWidth="1"/>
    <col min="3" max="6" width="10.7109375" style="1" customWidth="1"/>
    <col min="7" max="10" width="9.7109375" style="1" customWidth="1"/>
    <col min="11" max="16384" width="11.42578125" style="1"/>
  </cols>
  <sheetData>
    <row r="1" spans="1:10" x14ac:dyDescent="0.25">
      <c r="A1" s="14" t="s">
        <v>193</v>
      </c>
    </row>
    <row r="3" spans="1:10" x14ac:dyDescent="0.25">
      <c r="A3" s="1" t="s">
        <v>14</v>
      </c>
    </row>
    <row r="4" spans="1:10" x14ac:dyDescent="0.25">
      <c r="B4" s="250"/>
      <c r="C4" s="250"/>
      <c r="D4" s="250"/>
      <c r="E4" s="250"/>
      <c r="F4" s="250"/>
      <c r="G4" s="250"/>
      <c r="H4" s="250"/>
      <c r="I4" s="250"/>
      <c r="J4" s="250"/>
    </row>
    <row r="5" spans="1:10" x14ac:dyDescent="0.25">
      <c r="B5" s="250"/>
      <c r="C5" s="250"/>
      <c r="D5" s="250"/>
      <c r="E5" s="250"/>
      <c r="F5" s="250"/>
      <c r="G5" s="250"/>
      <c r="H5" s="250"/>
      <c r="I5" s="250"/>
      <c r="J5" s="250"/>
    </row>
    <row r="6" spans="1:10" x14ac:dyDescent="0.25">
      <c r="B6" s="250"/>
      <c r="C6" s="250"/>
      <c r="D6" s="250"/>
      <c r="E6" s="250"/>
      <c r="F6" s="250"/>
      <c r="G6" s="250"/>
      <c r="H6" s="250"/>
      <c r="I6" s="250"/>
      <c r="J6" s="250"/>
    </row>
    <row r="8" spans="1:10" x14ac:dyDescent="0.25">
      <c r="A8" s="1" t="s">
        <v>7</v>
      </c>
    </row>
    <row r="9" spans="1:10" x14ac:dyDescent="0.25">
      <c r="A9" s="109" t="s">
        <v>4</v>
      </c>
      <c r="B9" s="2" t="s">
        <v>5</v>
      </c>
      <c r="C9" s="110" t="s">
        <v>113</v>
      </c>
      <c r="D9" s="20" t="s">
        <v>1</v>
      </c>
      <c r="E9" s="20" t="s">
        <v>2</v>
      </c>
      <c r="F9" s="20" t="s">
        <v>3</v>
      </c>
    </row>
    <row r="10" spans="1:10" x14ac:dyDescent="0.25">
      <c r="A10" s="3"/>
      <c r="B10" s="4"/>
      <c r="C10" s="99" t="s">
        <v>114</v>
      </c>
      <c r="D10" s="99"/>
      <c r="E10" s="99"/>
      <c r="F10" s="100"/>
    </row>
    <row r="11" spans="1:10" x14ac:dyDescent="0.25">
      <c r="A11" s="5">
        <v>1500</v>
      </c>
      <c r="B11" s="6" t="s">
        <v>17</v>
      </c>
      <c r="C11" s="7">
        <v>300000</v>
      </c>
      <c r="D11" s="101"/>
      <c r="E11" s="108"/>
      <c r="F11" s="111"/>
    </row>
    <row r="12" spans="1:10" x14ac:dyDescent="0.25">
      <c r="A12" s="5">
        <v>1580</v>
      </c>
      <c r="B12" s="8" t="s">
        <v>18</v>
      </c>
      <c r="C12" s="10">
        <v>-20000</v>
      </c>
      <c r="D12" s="101"/>
      <c r="E12" s="102"/>
      <c r="F12" s="104"/>
    </row>
    <row r="13" spans="1:10" x14ac:dyDescent="0.25">
      <c r="A13" s="11">
        <v>7830</v>
      </c>
      <c r="B13" s="21" t="s">
        <v>19</v>
      </c>
      <c r="C13" s="12">
        <v>30000</v>
      </c>
      <c r="D13" s="118"/>
      <c r="E13" s="106"/>
      <c r="F13" s="107"/>
    </row>
    <row r="16" spans="1:10" x14ac:dyDescent="0.25">
      <c r="A16" s="1" t="s">
        <v>64</v>
      </c>
      <c r="B16" s="251" t="s">
        <v>194</v>
      </c>
      <c r="C16" s="251"/>
      <c r="D16" s="251"/>
      <c r="E16" s="251"/>
      <c r="F16" s="68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&amp;CLøsning oppgave 13.18</oddHeader>
    <oddFooter>&amp;CSide &amp;P av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8"/>
  <sheetViews>
    <sheetView showGridLines="0" showZeros="0" workbookViewId="0">
      <selection activeCell="J21" sqref="J21"/>
    </sheetView>
  </sheetViews>
  <sheetFormatPr baseColWidth="10" defaultRowHeight="15" x14ac:dyDescent="0.25"/>
  <cols>
    <col min="1" max="1" width="5.5703125" style="71" bestFit="1" customWidth="1"/>
    <col min="2" max="2" width="26.140625" style="28" bestFit="1" customWidth="1"/>
    <col min="3" max="3" width="11.85546875" style="46" bestFit="1" customWidth="1"/>
    <col min="4" max="4" width="11.42578125" style="46" customWidth="1"/>
    <col min="5" max="10" width="11.42578125" style="46"/>
    <col min="11" max="11" width="11.42578125" style="28"/>
    <col min="12" max="12" width="7.42578125" style="28" customWidth="1"/>
    <col min="13" max="13" width="28.5703125" style="28" customWidth="1"/>
    <col min="14" max="16384" width="11.42578125" style="28"/>
  </cols>
  <sheetData>
    <row r="1" spans="1:17" x14ac:dyDescent="0.25">
      <c r="A1" s="90" t="s">
        <v>220</v>
      </c>
    </row>
    <row r="2" spans="1:17" x14ac:dyDescent="0.25">
      <c r="A2" s="73" t="s">
        <v>14</v>
      </c>
      <c r="B2" s="74"/>
      <c r="C2" s="134" t="s">
        <v>0</v>
      </c>
      <c r="D2" s="290" t="s">
        <v>79</v>
      </c>
      <c r="E2" s="291"/>
      <c r="F2" s="129" t="s">
        <v>2</v>
      </c>
      <c r="G2" s="129" t="s">
        <v>3</v>
      </c>
      <c r="H2" s="28"/>
      <c r="I2" s="28"/>
      <c r="J2" s="28"/>
      <c r="L2" s="91" t="s">
        <v>14</v>
      </c>
      <c r="M2" s="29" t="s">
        <v>20</v>
      </c>
      <c r="N2" s="30"/>
      <c r="P2" s="29"/>
    </row>
    <row r="3" spans="1:17" x14ac:dyDescent="0.25">
      <c r="A3" s="75">
        <v>1230</v>
      </c>
      <c r="B3" s="76" t="s">
        <v>11</v>
      </c>
      <c r="C3" s="77">
        <v>335000</v>
      </c>
      <c r="D3" s="130">
        <v>-90000</v>
      </c>
      <c r="E3" s="130">
        <v>-27000</v>
      </c>
      <c r="F3" s="130"/>
      <c r="G3" s="130">
        <v>218000</v>
      </c>
      <c r="H3" s="28"/>
      <c r="J3" s="28"/>
      <c r="L3" s="91"/>
      <c r="M3" s="29" t="s">
        <v>21</v>
      </c>
      <c r="N3" s="32"/>
      <c r="P3" s="29"/>
    </row>
    <row r="4" spans="1:17" ht="18.75" x14ac:dyDescent="0.3">
      <c r="A4" s="79">
        <v>1239</v>
      </c>
      <c r="B4" s="80" t="s">
        <v>12</v>
      </c>
      <c r="C4" s="81">
        <v>-37500</v>
      </c>
      <c r="D4" s="131">
        <v>37500</v>
      </c>
      <c r="E4" s="131"/>
      <c r="F4" s="131"/>
      <c r="G4" s="131"/>
      <c r="H4" s="28"/>
      <c r="J4" s="28"/>
      <c r="L4" s="91"/>
      <c r="M4" s="29" t="s">
        <v>22</v>
      </c>
      <c r="N4" s="33">
        <f>SUM(N2:N3)</f>
        <v>0</v>
      </c>
      <c r="O4" s="27"/>
      <c r="P4" s="29"/>
    </row>
    <row r="5" spans="1:17" x14ac:dyDescent="0.25">
      <c r="A5" s="79">
        <v>1250</v>
      </c>
      <c r="B5" s="80" t="s">
        <v>10</v>
      </c>
      <c r="C5" s="81">
        <v>36000</v>
      </c>
      <c r="D5" s="131"/>
      <c r="E5" s="131">
        <v>-10000</v>
      </c>
      <c r="F5" s="131"/>
      <c r="G5" s="131">
        <v>26000</v>
      </c>
      <c r="H5" s="28"/>
      <c r="J5" s="28"/>
      <c r="L5" s="91"/>
      <c r="M5" s="29"/>
      <c r="N5" s="31"/>
      <c r="P5" s="29"/>
    </row>
    <row r="6" spans="1:17" x14ac:dyDescent="0.25">
      <c r="A6" s="79">
        <v>1460</v>
      </c>
      <c r="B6" s="80" t="s">
        <v>15</v>
      </c>
      <c r="C6" s="81">
        <v>676000</v>
      </c>
      <c r="D6" s="131"/>
      <c r="E6" s="131">
        <v>9000</v>
      </c>
      <c r="F6" s="131"/>
      <c r="G6" s="131">
        <v>685000</v>
      </c>
      <c r="H6" s="28"/>
      <c r="J6" s="28"/>
      <c r="L6" s="91"/>
      <c r="M6" s="29" t="s">
        <v>70</v>
      </c>
      <c r="N6" s="30"/>
      <c r="P6" s="29"/>
    </row>
    <row r="7" spans="1:17" x14ac:dyDescent="0.25">
      <c r="A7" s="79">
        <v>1500</v>
      </c>
      <c r="B7" s="80" t="s">
        <v>17</v>
      </c>
      <c r="C7" s="81">
        <v>514500</v>
      </c>
      <c r="D7" s="131"/>
      <c r="E7" s="131"/>
      <c r="F7" s="131"/>
      <c r="G7" s="131">
        <f>C7+D7-E7</f>
        <v>514500</v>
      </c>
      <c r="H7" s="28"/>
      <c r="J7" s="28"/>
      <c r="L7" s="91"/>
      <c r="M7" s="29" t="s">
        <v>75</v>
      </c>
      <c r="N7" s="34"/>
      <c r="P7" s="29"/>
    </row>
    <row r="8" spans="1:17" x14ac:dyDescent="0.25">
      <c r="A8" s="79">
        <v>1580</v>
      </c>
      <c r="B8" s="80" t="s">
        <v>71</v>
      </c>
      <c r="C8" s="81">
        <v>-10000</v>
      </c>
      <c r="D8" s="131">
        <v>6000</v>
      </c>
      <c r="E8" s="131"/>
      <c r="F8" s="131"/>
      <c r="G8" s="131">
        <v>-4000</v>
      </c>
      <c r="H8" s="28"/>
      <c r="J8" s="28"/>
      <c r="L8" s="91"/>
      <c r="M8" s="29" t="s">
        <v>23</v>
      </c>
      <c r="N8" s="34"/>
      <c r="P8" s="29"/>
    </row>
    <row r="9" spans="1:17" x14ac:dyDescent="0.25">
      <c r="A9" s="79">
        <v>1900</v>
      </c>
      <c r="B9" s="80" t="s">
        <v>80</v>
      </c>
      <c r="C9" s="81">
        <v>500</v>
      </c>
      <c r="D9" s="131"/>
      <c r="E9" s="131"/>
      <c r="F9" s="131"/>
      <c r="G9" s="131">
        <f>C9+D9-E9</f>
        <v>500</v>
      </c>
      <c r="H9" s="28"/>
      <c r="J9" s="28"/>
      <c r="L9" s="91"/>
      <c r="M9" s="29" t="s">
        <v>24</v>
      </c>
      <c r="N9" s="35"/>
      <c r="P9" s="29"/>
    </row>
    <row r="10" spans="1:17" ht="18.75" x14ac:dyDescent="0.3">
      <c r="A10" s="79">
        <v>1920</v>
      </c>
      <c r="B10" s="80" t="s">
        <v>68</v>
      </c>
      <c r="C10" s="81">
        <v>1085000</v>
      </c>
      <c r="D10" s="131"/>
      <c r="E10" s="131"/>
      <c r="F10" s="131"/>
      <c r="G10" s="131">
        <f>C10+D10-E10</f>
        <v>1085000</v>
      </c>
      <c r="H10" s="28"/>
      <c r="J10" s="28"/>
      <c r="L10" s="91"/>
      <c r="M10" s="29" t="s">
        <v>25</v>
      </c>
      <c r="N10" s="36">
        <f>SUM(N6:N9)</f>
        <v>0</v>
      </c>
      <c r="O10" s="27"/>
      <c r="P10" s="29"/>
    </row>
    <row r="11" spans="1:17" ht="18.75" x14ac:dyDescent="0.3">
      <c r="A11" s="79">
        <v>1950</v>
      </c>
      <c r="B11" s="80" t="s">
        <v>81</v>
      </c>
      <c r="C11" s="81">
        <v>80400</v>
      </c>
      <c r="D11" s="131"/>
      <c r="E11" s="131"/>
      <c r="F11" s="131"/>
      <c r="G11" s="131">
        <f>C11+D11-E11</f>
        <v>80400</v>
      </c>
      <c r="H11" s="28"/>
      <c r="J11" s="28"/>
      <c r="L11" s="91"/>
      <c r="M11" s="37" t="s">
        <v>26</v>
      </c>
      <c r="N11" s="33">
        <f>N4-N10</f>
        <v>0</v>
      </c>
      <c r="O11" s="27"/>
      <c r="P11" s="29"/>
    </row>
    <row r="12" spans="1:17" x14ac:dyDescent="0.25">
      <c r="A12" s="79">
        <v>2000</v>
      </c>
      <c r="B12" s="80" t="s">
        <v>43</v>
      </c>
      <c r="C12" s="81">
        <v>-500000</v>
      </c>
      <c r="D12" s="131"/>
      <c r="E12" s="131"/>
      <c r="F12" s="131"/>
      <c r="G12" s="131">
        <f>C12+D12-E12</f>
        <v>-500000</v>
      </c>
      <c r="H12" s="28"/>
      <c r="J12" s="28"/>
      <c r="L12" s="91"/>
      <c r="N12" s="46"/>
      <c r="P12" s="46"/>
      <c r="Q12" s="46"/>
    </row>
    <row r="13" spans="1:17" x14ac:dyDescent="0.25">
      <c r="A13" s="79">
        <v>2050</v>
      </c>
      <c r="B13" s="80" t="s">
        <v>44</v>
      </c>
      <c r="C13" s="81">
        <v>-202300</v>
      </c>
      <c r="D13" s="131"/>
      <c r="E13" s="131">
        <v>-179000</v>
      </c>
      <c r="F13" s="131"/>
      <c r="G13" s="131">
        <v>-381300</v>
      </c>
      <c r="H13" s="28"/>
      <c r="J13" s="28"/>
      <c r="L13" s="91" t="s">
        <v>7</v>
      </c>
      <c r="M13" s="28" t="s">
        <v>103</v>
      </c>
      <c r="N13" s="46"/>
      <c r="P13" s="36"/>
      <c r="Q13" s="46"/>
    </row>
    <row r="14" spans="1:17" x14ac:dyDescent="0.25">
      <c r="A14" s="79">
        <v>2120</v>
      </c>
      <c r="B14" s="80" t="s">
        <v>45</v>
      </c>
      <c r="C14" s="81">
        <v>-10000</v>
      </c>
      <c r="D14" s="131">
        <v>9000</v>
      </c>
      <c r="E14" s="131"/>
      <c r="F14" s="131"/>
      <c r="G14" s="131">
        <v>-1000</v>
      </c>
      <c r="H14" s="28"/>
      <c r="J14" s="28"/>
      <c r="L14" s="91"/>
      <c r="N14" s="46"/>
      <c r="P14" s="46"/>
      <c r="Q14" s="46"/>
    </row>
    <row r="15" spans="1:17" x14ac:dyDescent="0.25">
      <c r="A15" s="79">
        <v>2240</v>
      </c>
      <c r="B15" s="80" t="s">
        <v>82</v>
      </c>
      <c r="C15" s="81">
        <v>-380000</v>
      </c>
      <c r="D15" s="131"/>
      <c r="E15" s="131"/>
      <c r="F15" s="131"/>
      <c r="G15" s="131">
        <v>-380000</v>
      </c>
      <c r="H15" s="28"/>
      <c r="J15" s="28"/>
      <c r="L15" s="91"/>
      <c r="N15" s="46"/>
      <c r="P15" s="46"/>
      <c r="Q15" s="46"/>
    </row>
    <row r="16" spans="1:17" x14ac:dyDescent="0.25">
      <c r="A16" s="79">
        <v>2400</v>
      </c>
      <c r="B16" s="80" t="s">
        <v>48</v>
      </c>
      <c r="C16" s="81">
        <v>-489500</v>
      </c>
      <c r="D16" s="131">
        <v>-3000</v>
      </c>
      <c r="E16" s="131"/>
      <c r="F16" s="131"/>
      <c r="G16" s="131">
        <v>-492500</v>
      </c>
      <c r="H16" s="28"/>
      <c r="J16" s="28"/>
      <c r="L16" s="91" t="s">
        <v>64</v>
      </c>
      <c r="N16" s="46"/>
      <c r="P16" s="46"/>
      <c r="Q16" s="46"/>
    </row>
    <row r="17" spans="1:20" x14ac:dyDescent="0.25">
      <c r="A17" s="79">
        <v>2500</v>
      </c>
      <c r="B17" s="80" t="s">
        <v>49</v>
      </c>
      <c r="C17" s="81">
        <v>-100</v>
      </c>
      <c r="D17" s="131">
        <v>-96400</v>
      </c>
      <c r="E17" s="131"/>
      <c r="F17" s="131"/>
      <c r="G17" s="131">
        <v>-96500</v>
      </c>
      <c r="H17" s="28"/>
      <c r="J17" s="28"/>
      <c r="L17" s="92"/>
      <c r="M17" s="264"/>
      <c r="N17" s="34"/>
      <c r="O17" s="264"/>
      <c r="P17" s="34"/>
      <c r="Q17" s="34"/>
      <c r="R17" s="264"/>
      <c r="S17" s="264"/>
      <c r="T17" s="264"/>
    </row>
    <row r="18" spans="1:20" ht="18.75" x14ac:dyDescent="0.3">
      <c r="A18" s="79">
        <v>2600</v>
      </c>
      <c r="B18" s="80" t="s">
        <v>50</v>
      </c>
      <c r="C18" s="81">
        <v>-80400</v>
      </c>
      <c r="D18" s="131"/>
      <c r="E18" s="131"/>
      <c r="F18" s="131"/>
      <c r="G18" s="131">
        <v>-80400</v>
      </c>
      <c r="H18" s="28"/>
      <c r="J18" s="28"/>
      <c r="L18" s="93"/>
      <c r="M18" s="264"/>
      <c r="N18" s="34"/>
      <c r="O18" s="273"/>
      <c r="P18" s="34"/>
      <c r="Q18" s="34"/>
      <c r="R18" s="264"/>
      <c r="S18" s="264"/>
      <c r="T18" s="264"/>
    </row>
    <row r="19" spans="1:20" x14ac:dyDescent="0.25">
      <c r="A19" s="79">
        <v>2740</v>
      </c>
      <c r="B19" s="80" t="s">
        <v>83</v>
      </c>
      <c r="C19" s="81">
        <v>-128400</v>
      </c>
      <c r="D19" s="131">
        <v>600</v>
      </c>
      <c r="E19" s="131"/>
      <c r="F19" s="131"/>
      <c r="G19" s="131">
        <v>-127800</v>
      </c>
      <c r="H19" s="28"/>
      <c r="J19" s="28"/>
      <c r="L19" s="91"/>
      <c r="N19" s="46"/>
      <c r="O19" s="46"/>
      <c r="P19" s="46"/>
      <c r="Q19" s="46"/>
    </row>
    <row r="20" spans="1:20" x14ac:dyDescent="0.25">
      <c r="A20" s="79">
        <v>2770</v>
      </c>
      <c r="B20" s="80" t="s">
        <v>52</v>
      </c>
      <c r="C20" s="81">
        <v>-62900</v>
      </c>
      <c r="D20" s="131"/>
      <c r="E20" s="131"/>
      <c r="F20" s="131"/>
      <c r="G20" s="131">
        <v>-62900</v>
      </c>
      <c r="H20" s="28"/>
      <c r="J20" s="28"/>
      <c r="L20" s="91" t="s">
        <v>93</v>
      </c>
      <c r="M20" s="94" t="s">
        <v>67</v>
      </c>
      <c r="N20" s="46"/>
      <c r="O20" s="46"/>
      <c r="P20" s="46"/>
      <c r="Q20" s="46"/>
    </row>
    <row r="21" spans="1:20" x14ac:dyDescent="0.25">
      <c r="A21" s="79">
        <v>2780</v>
      </c>
      <c r="B21" s="80" t="s">
        <v>53</v>
      </c>
      <c r="C21" s="81">
        <v>-43000</v>
      </c>
      <c r="D21" s="131"/>
      <c r="E21" s="131"/>
      <c r="F21" s="131"/>
      <c r="G21" s="131">
        <v>-43000</v>
      </c>
      <c r="H21" s="28"/>
      <c r="J21" s="28"/>
      <c r="L21" s="91"/>
      <c r="M21" s="28" t="s">
        <v>205</v>
      </c>
      <c r="N21" s="46"/>
      <c r="O21" s="46"/>
      <c r="P21" s="46"/>
      <c r="Q21" s="46"/>
    </row>
    <row r="22" spans="1:20" x14ac:dyDescent="0.25">
      <c r="A22" s="79">
        <v>2800</v>
      </c>
      <c r="B22" s="80" t="s">
        <v>36</v>
      </c>
      <c r="C22" s="81"/>
      <c r="D22" s="131"/>
      <c r="E22" s="131">
        <v>-120000</v>
      </c>
      <c r="F22" s="131"/>
      <c r="G22" s="131">
        <v>-120000</v>
      </c>
      <c r="H22" s="28"/>
      <c r="J22" s="28"/>
      <c r="L22" s="91"/>
      <c r="M22" s="264" t="s">
        <v>206</v>
      </c>
      <c r="N22" s="33"/>
      <c r="O22" s="46"/>
      <c r="P22" s="46"/>
      <c r="Q22" s="46"/>
    </row>
    <row r="23" spans="1:20" ht="15.75" thickBot="1" x14ac:dyDescent="0.3">
      <c r="A23" s="79">
        <v>2940</v>
      </c>
      <c r="B23" s="80" t="s">
        <v>84</v>
      </c>
      <c r="C23" s="81">
        <v>-305000</v>
      </c>
      <c r="D23" s="131"/>
      <c r="E23" s="131"/>
      <c r="F23" s="131"/>
      <c r="G23" s="131">
        <v>-305000</v>
      </c>
      <c r="H23" s="28"/>
      <c r="J23" s="28"/>
      <c r="L23" s="91"/>
      <c r="M23" s="264" t="s">
        <v>207</v>
      </c>
      <c r="N23" s="262"/>
      <c r="O23" s="46"/>
      <c r="P23" s="46"/>
      <c r="Q23" s="46"/>
    </row>
    <row r="24" spans="1:20" ht="15.75" thickBot="1" x14ac:dyDescent="0.3">
      <c r="A24" s="79">
        <v>2960</v>
      </c>
      <c r="B24" s="80" t="s">
        <v>85</v>
      </c>
      <c r="C24" s="81"/>
      <c r="D24" s="131">
        <v>-15000</v>
      </c>
      <c r="E24" s="131"/>
      <c r="F24" s="131"/>
      <c r="G24" s="131">
        <v>-15000</v>
      </c>
      <c r="H24" s="28"/>
      <c r="J24" s="28"/>
      <c r="L24" s="91"/>
      <c r="M24" s="264" t="s">
        <v>95</v>
      </c>
      <c r="N24" s="274"/>
      <c r="O24" s="46"/>
      <c r="P24" s="46"/>
      <c r="Q24" s="46"/>
    </row>
    <row r="25" spans="1:20" x14ac:dyDescent="0.25">
      <c r="A25" s="79">
        <v>3000</v>
      </c>
      <c r="B25" s="80" t="s">
        <v>86</v>
      </c>
      <c r="C25" s="81">
        <v>-9777555</v>
      </c>
      <c r="D25" s="131"/>
      <c r="E25" s="131"/>
      <c r="F25" s="131">
        <f>SUM(C25:E25)</f>
        <v>-9777555</v>
      </c>
      <c r="G25" s="131"/>
      <c r="H25" s="28"/>
      <c r="I25" s="28"/>
      <c r="J25" s="28"/>
      <c r="L25" s="91"/>
      <c r="N25" s="46"/>
      <c r="O25" s="46"/>
      <c r="P25" s="46"/>
      <c r="Q25" s="46"/>
    </row>
    <row r="26" spans="1:20" x14ac:dyDescent="0.25">
      <c r="A26" s="79">
        <v>3800</v>
      </c>
      <c r="B26" s="80" t="s">
        <v>55</v>
      </c>
      <c r="C26" s="81"/>
      <c r="D26" s="131">
        <v>-37500</v>
      </c>
      <c r="E26" s="131">
        <v>27000</v>
      </c>
      <c r="F26" s="131">
        <f>SUM(C26:E26)</f>
        <v>-10500</v>
      </c>
      <c r="G26" s="131"/>
      <c r="H26" s="28"/>
      <c r="I26" s="28"/>
      <c r="J26" s="28"/>
      <c r="L26" s="91"/>
      <c r="N26" s="46"/>
      <c r="O26" s="46"/>
      <c r="P26" s="46"/>
      <c r="Q26" s="46"/>
    </row>
    <row r="27" spans="1:20" x14ac:dyDescent="0.25">
      <c r="A27" s="79">
        <v>4300</v>
      </c>
      <c r="B27" s="80" t="s">
        <v>16</v>
      </c>
      <c r="C27" s="81">
        <v>5466000</v>
      </c>
      <c r="D27" s="131">
        <v>2400</v>
      </c>
      <c r="E27" s="131">
        <v>-9000</v>
      </c>
      <c r="F27" s="131">
        <f>SUM(C27:E27)</f>
        <v>5459400</v>
      </c>
      <c r="G27" s="131"/>
      <c r="H27" s="28"/>
      <c r="I27" s="28"/>
      <c r="J27" s="28"/>
      <c r="L27" s="91"/>
      <c r="N27" s="46"/>
      <c r="O27" s="46"/>
      <c r="P27" s="46"/>
      <c r="Q27" s="46"/>
    </row>
    <row r="28" spans="1:20" x14ac:dyDescent="0.25">
      <c r="A28" s="79">
        <v>5000</v>
      </c>
      <c r="B28" s="80" t="s">
        <v>87</v>
      </c>
      <c r="C28" s="81">
        <v>2680000</v>
      </c>
      <c r="D28" s="131"/>
      <c r="E28" s="131"/>
      <c r="F28" s="131">
        <f>C28+D28-E28</f>
        <v>2680000</v>
      </c>
      <c r="G28" s="131"/>
      <c r="H28" s="28"/>
      <c r="I28" s="28"/>
      <c r="J28" s="28"/>
      <c r="L28" s="91" t="s">
        <v>96</v>
      </c>
      <c r="M28" s="94" t="s">
        <v>94</v>
      </c>
      <c r="N28" s="46"/>
      <c r="O28" s="46"/>
      <c r="P28" s="46"/>
      <c r="Q28" s="46"/>
    </row>
    <row r="29" spans="1:20" x14ac:dyDescent="0.25">
      <c r="A29" s="79">
        <v>5100</v>
      </c>
      <c r="B29" s="80" t="s">
        <v>91</v>
      </c>
      <c r="C29" s="81">
        <v>321600</v>
      </c>
      <c r="D29" s="131"/>
      <c r="E29" s="131"/>
      <c r="F29" s="131">
        <f>C29+D29-E29</f>
        <v>321600</v>
      </c>
      <c r="G29" s="131"/>
      <c r="H29" s="28"/>
      <c r="I29" s="28"/>
      <c r="J29" s="28"/>
      <c r="L29" s="91"/>
      <c r="M29" s="28" t="s">
        <v>208</v>
      </c>
      <c r="N29" s="46"/>
      <c r="O29" s="46"/>
      <c r="P29" s="46"/>
      <c r="Q29" s="46"/>
    </row>
    <row r="30" spans="1:20" x14ac:dyDescent="0.25">
      <c r="A30" s="79">
        <v>5400</v>
      </c>
      <c r="B30" s="80" t="s">
        <v>56</v>
      </c>
      <c r="C30" s="81">
        <v>430780</v>
      </c>
      <c r="D30" s="131"/>
      <c r="E30" s="131"/>
      <c r="F30" s="131">
        <f>C30+D30-E30</f>
        <v>430780</v>
      </c>
      <c r="G30" s="131"/>
      <c r="H30" s="28"/>
      <c r="I30" s="28"/>
      <c r="J30" s="28"/>
      <c r="L30" s="91"/>
      <c r="M30" s="264" t="s">
        <v>209</v>
      </c>
      <c r="N30" s="33"/>
      <c r="O30" s="46"/>
      <c r="P30" s="46"/>
      <c r="Q30" s="46"/>
    </row>
    <row r="31" spans="1:20" ht="15.75" thickBot="1" x14ac:dyDescent="0.3">
      <c r="A31" s="79">
        <v>5450</v>
      </c>
      <c r="B31" s="80" t="s">
        <v>57</v>
      </c>
      <c r="C31" s="81">
        <v>53600</v>
      </c>
      <c r="D31" s="131"/>
      <c r="E31" s="131"/>
      <c r="F31" s="131">
        <f>C31+D31-E31</f>
        <v>53600</v>
      </c>
      <c r="G31" s="131"/>
      <c r="H31" s="28"/>
      <c r="I31" s="28"/>
      <c r="J31" s="28"/>
      <c r="L31" s="91"/>
      <c r="M31" s="264" t="s">
        <v>207</v>
      </c>
      <c r="N31" s="262"/>
      <c r="O31" s="46"/>
      <c r="P31" s="46"/>
      <c r="Q31" s="46"/>
    </row>
    <row r="32" spans="1:20" ht="15.75" thickBot="1" x14ac:dyDescent="0.3">
      <c r="A32" s="79">
        <v>6000</v>
      </c>
      <c r="B32" s="80" t="s">
        <v>9</v>
      </c>
      <c r="C32" s="81"/>
      <c r="D32" s="131">
        <f>-D3</f>
        <v>90000</v>
      </c>
      <c r="E32" s="131">
        <v>10000</v>
      </c>
      <c r="F32" s="131">
        <f>SUM(D32:E32)</f>
        <v>100000</v>
      </c>
      <c r="G32" s="131"/>
      <c r="H32" s="28"/>
      <c r="I32" s="28"/>
      <c r="J32" s="28"/>
      <c r="L32" s="91"/>
      <c r="M32" s="264" t="s">
        <v>95</v>
      </c>
      <c r="N32" s="207"/>
      <c r="O32" s="46"/>
      <c r="P32" s="46"/>
      <c r="Q32" s="46"/>
    </row>
    <row r="33" spans="1:21" x14ac:dyDescent="0.25">
      <c r="A33" s="79">
        <v>6300</v>
      </c>
      <c r="B33" s="80" t="s">
        <v>88</v>
      </c>
      <c r="C33" s="81">
        <v>165000</v>
      </c>
      <c r="D33" s="131">
        <v>15000</v>
      </c>
      <c r="E33" s="131"/>
      <c r="F33" s="131">
        <f t="shared" ref="F33:F40" si="0">C33+D33-E33</f>
        <v>180000</v>
      </c>
      <c r="G33" s="131"/>
      <c r="H33" s="28"/>
      <c r="I33" s="28"/>
      <c r="J33" s="28"/>
      <c r="L33" s="91"/>
      <c r="N33" s="46"/>
      <c r="O33" s="46"/>
      <c r="P33" s="46"/>
      <c r="Q33" s="46"/>
    </row>
    <row r="34" spans="1:21" x14ac:dyDescent="0.25">
      <c r="A34" s="79">
        <v>6800</v>
      </c>
      <c r="B34" s="80" t="s">
        <v>89</v>
      </c>
      <c r="C34" s="81">
        <v>52600</v>
      </c>
      <c r="D34" s="131"/>
      <c r="E34" s="131"/>
      <c r="F34" s="131">
        <f t="shared" si="0"/>
        <v>52600</v>
      </c>
      <c r="G34" s="131"/>
      <c r="H34" s="28"/>
      <c r="I34" s="28"/>
      <c r="J34" s="28"/>
      <c r="L34" s="91" t="s">
        <v>98</v>
      </c>
      <c r="M34" s="28" t="s">
        <v>97</v>
      </c>
      <c r="O34" s="46"/>
      <c r="P34" s="46"/>
      <c r="Q34" s="46"/>
    </row>
    <row r="35" spans="1:21" ht="15.75" thickBot="1" x14ac:dyDescent="0.3">
      <c r="A35" s="79">
        <v>7000</v>
      </c>
      <c r="B35" s="80" t="s">
        <v>69</v>
      </c>
      <c r="C35" s="81">
        <v>34525</v>
      </c>
      <c r="D35" s="131"/>
      <c r="E35" s="131"/>
      <c r="F35" s="131">
        <f t="shared" si="0"/>
        <v>34525</v>
      </c>
      <c r="G35" s="131"/>
      <c r="H35" s="28"/>
      <c r="I35" s="28"/>
      <c r="J35" s="28"/>
      <c r="L35" s="91"/>
      <c r="M35" s="264" t="s">
        <v>210</v>
      </c>
      <c r="N35" s="34"/>
      <c r="O35" s="262"/>
      <c r="P35" s="46"/>
      <c r="Q35" s="46"/>
    </row>
    <row r="36" spans="1:21" ht="15.75" thickBot="1" x14ac:dyDescent="0.3">
      <c r="A36" s="79">
        <v>7790</v>
      </c>
      <c r="B36" s="80" t="s">
        <v>59</v>
      </c>
      <c r="C36" s="81">
        <v>64350</v>
      </c>
      <c r="D36" s="131"/>
      <c r="E36" s="131"/>
      <c r="F36" s="131">
        <f t="shared" si="0"/>
        <v>64350</v>
      </c>
      <c r="G36" s="131"/>
      <c r="H36" s="28"/>
      <c r="I36" s="28"/>
      <c r="J36" s="28"/>
      <c r="L36" s="91"/>
      <c r="M36" s="264" t="s">
        <v>55</v>
      </c>
      <c r="N36" s="34"/>
      <c r="O36" s="274"/>
      <c r="P36" s="46"/>
      <c r="Q36" s="46"/>
    </row>
    <row r="37" spans="1:21" x14ac:dyDescent="0.25">
      <c r="A37" s="79">
        <v>7830</v>
      </c>
      <c r="B37" s="80" t="s">
        <v>19</v>
      </c>
      <c r="C37" s="81">
        <v>21800</v>
      </c>
      <c r="D37" s="131">
        <v>-6000</v>
      </c>
      <c r="E37" s="131"/>
      <c r="F37" s="131">
        <f t="shared" si="0"/>
        <v>15800</v>
      </c>
      <c r="G37" s="131"/>
      <c r="H37" s="28"/>
      <c r="I37" s="28"/>
      <c r="J37" s="28"/>
      <c r="L37" s="91"/>
      <c r="N37" s="46"/>
      <c r="O37" s="46"/>
      <c r="P37" s="46"/>
      <c r="Q37" s="46"/>
    </row>
    <row r="38" spans="1:21" x14ac:dyDescent="0.25">
      <c r="A38" s="79">
        <v>8050</v>
      </c>
      <c r="B38" s="80" t="s">
        <v>60</v>
      </c>
      <c r="C38" s="81">
        <v>-7000</v>
      </c>
      <c r="D38" s="131"/>
      <c r="E38" s="131"/>
      <c r="F38" s="131">
        <f t="shared" si="0"/>
        <v>-7000</v>
      </c>
      <c r="G38" s="131"/>
      <c r="H38" s="28"/>
      <c r="I38" s="28"/>
      <c r="J38" s="28"/>
      <c r="L38" s="91"/>
      <c r="N38" s="46"/>
      <c r="O38" s="46"/>
      <c r="P38" s="46"/>
      <c r="Q38" s="46"/>
    </row>
    <row r="39" spans="1:21" x14ac:dyDescent="0.25">
      <c r="A39" s="79">
        <v>8150</v>
      </c>
      <c r="B39" s="80" t="s">
        <v>29</v>
      </c>
      <c r="C39" s="81">
        <v>16000</v>
      </c>
      <c r="D39" s="131"/>
      <c r="E39" s="131"/>
      <c r="F39" s="131">
        <f t="shared" si="0"/>
        <v>16000</v>
      </c>
      <c r="G39" s="131"/>
      <c r="H39" s="28"/>
      <c r="I39" s="28"/>
      <c r="J39" s="28"/>
      <c r="L39" s="91" t="s">
        <v>99</v>
      </c>
      <c r="N39" s="46"/>
      <c r="O39" s="46"/>
      <c r="P39" s="46"/>
      <c r="Q39" s="46"/>
    </row>
    <row r="40" spans="1:21" x14ac:dyDescent="0.25">
      <c r="A40" s="79">
        <v>8300</v>
      </c>
      <c r="B40" s="80" t="s">
        <v>49</v>
      </c>
      <c r="C40" s="81"/>
      <c r="D40" s="131">
        <v>96400</v>
      </c>
      <c r="E40" s="131"/>
      <c r="F40" s="131">
        <f t="shared" si="0"/>
        <v>96400</v>
      </c>
      <c r="G40" s="131"/>
      <c r="H40" s="28"/>
      <c r="I40" s="28"/>
      <c r="J40" s="28"/>
      <c r="L40" s="92"/>
      <c r="M40" s="264"/>
      <c r="N40" s="34"/>
      <c r="O40" s="34"/>
      <c r="P40" s="34"/>
      <c r="Q40" s="34"/>
      <c r="R40" s="264"/>
      <c r="S40" s="264"/>
    </row>
    <row r="41" spans="1:21" x14ac:dyDescent="0.25">
      <c r="A41" s="79">
        <v>8320</v>
      </c>
      <c r="B41" s="80" t="s">
        <v>90</v>
      </c>
      <c r="C41" s="81"/>
      <c r="D41" s="131">
        <v>-9000</v>
      </c>
      <c r="E41" s="131"/>
      <c r="F41" s="131">
        <v>-9000</v>
      </c>
      <c r="G41" s="131"/>
      <c r="H41" s="28"/>
      <c r="I41" s="28"/>
      <c r="J41" s="28"/>
      <c r="L41" s="93"/>
      <c r="M41" s="264"/>
      <c r="N41" s="34"/>
      <c r="O41" s="34"/>
      <c r="P41" s="34"/>
      <c r="Q41" s="34"/>
      <c r="R41" s="264"/>
      <c r="S41" s="264"/>
    </row>
    <row r="42" spans="1:21" x14ac:dyDescent="0.25">
      <c r="A42" s="83">
        <v>8920</v>
      </c>
      <c r="B42" s="84" t="s">
        <v>33</v>
      </c>
      <c r="C42" s="85"/>
      <c r="D42" s="132"/>
      <c r="E42" s="132">
        <f>-SUM(F25:F41)</f>
        <v>299000</v>
      </c>
      <c r="F42" s="132">
        <f>E42</f>
        <v>299000</v>
      </c>
      <c r="G42" s="132"/>
      <c r="H42" s="28"/>
      <c r="I42" s="28"/>
      <c r="J42" s="28"/>
      <c r="L42" s="91"/>
      <c r="N42" s="46"/>
      <c r="O42" s="46"/>
      <c r="P42" s="46"/>
      <c r="Q42" s="46"/>
    </row>
    <row r="43" spans="1:21" s="27" customFormat="1" ht="18.75" x14ac:dyDescent="0.3">
      <c r="A43" s="87"/>
      <c r="B43" s="74"/>
      <c r="C43" s="88">
        <f>SUM(C3:C42)</f>
        <v>0</v>
      </c>
      <c r="D43" s="133">
        <f>SUM(D3:D42)</f>
        <v>0</v>
      </c>
      <c r="E43" s="133">
        <f>SUM(E3:E42)</f>
        <v>0</v>
      </c>
      <c r="F43" s="133">
        <f>SUM(F25:F42)</f>
        <v>0</v>
      </c>
      <c r="G43" s="133">
        <f>SUM(G3:G42)</f>
        <v>0</v>
      </c>
      <c r="L43" s="91" t="s">
        <v>100</v>
      </c>
      <c r="M43" s="261" t="s">
        <v>63</v>
      </c>
      <c r="N43" s="36"/>
      <c r="O43" s="46"/>
      <c r="P43" s="46"/>
      <c r="Q43" s="46"/>
    </row>
    <row r="44" spans="1:21" x14ac:dyDescent="0.25">
      <c r="A44" s="90"/>
      <c r="L44" s="91"/>
      <c r="N44" s="46"/>
      <c r="O44" s="46"/>
      <c r="P44" s="46"/>
      <c r="Q44" s="46"/>
    </row>
    <row r="45" spans="1:21" x14ac:dyDescent="0.25">
      <c r="A45" s="90"/>
      <c r="L45" s="91"/>
      <c r="N45" s="46"/>
      <c r="O45" s="46"/>
      <c r="P45" s="46"/>
      <c r="Q45" s="46"/>
    </row>
    <row r="46" spans="1:21" x14ac:dyDescent="0.25">
      <c r="L46" s="91" t="s">
        <v>101</v>
      </c>
      <c r="N46" s="46"/>
      <c r="O46" s="46"/>
      <c r="P46" s="46"/>
      <c r="Q46" s="46"/>
    </row>
    <row r="47" spans="1:21" x14ac:dyDescent="0.25">
      <c r="A47" s="73" t="s">
        <v>14</v>
      </c>
      <c r="B47" s="74"/>
      <c r="C47" s="292" t="s">
        <v>0</v>
      </c>
      <c r="D47" s="292"/>
      <c r="E47" s="292" t="s">
        <v>79</v>
      </c>
      <c r="F47" s="292"/>
      <c r="G47" s="292" t="s">
        <v>2</v>
      </c>
      <c r="H47" s="292"/>
      <c r="I47" s="292" t="s">
        <v>3</v>
      </c>
      <c r="J47" s="292"/>
      <c r="L47" s="91"/>
      <c r="M47" s="264"/>
      <c r="N47" s="34"/>
      <c r="O47" s="34"/>
      <c r="P47" s="34"/>
      <c r="Q47" s="34"/>
      <c r="R47" s="264"/>
      <c r="S47" s="264"/>
      <c r="T47" s="264"/>
      <c r="U47" s="264"/>
    </row>
    <row r="48" spans="1:21" x14ac:dyDescent="0.25">
      <c r="A48" s="75">
        <v>1230</v>
      </c>
      <c r="B48" s="76" t="s">
        <v>11</v>
      </c>
      <c r="C48" s="77">
        <v>335000</v>
      </c>
      <c r="D48" s="78"/>
      <c r="E48" s="77"/>
      <c r="F48" s="78">
        <v>117000</v>
      </c>
      <c r="G48" s="77"/>
      <c r="H48" s="78"/>
      <c r="I48" s="77">
        <v>218000</v>
      </c>
      <c r="J48" s="78"/>
      <c r="L48" s="91"/>
      <c r="M48" s="264"/>
      <c r="N48" s="34"/>
      <c r="O48" s="34"/>
      <c r="P48" s="34"/>
      <c r="Q48" s="34"/>
      <c r="R48" s="264"/>
      <c r="S48" s="264"/>
      <c r="T48" s="264"/>
      <c r="U48" s="264"/>
    </row>
    <row r="49" spans="1:21" x14ac:dyDescent="0.25">
      <c r="A49" s="79">
        <v>1239</v>
      </c>
      <c r="B49" s="80" t="s">
        <v>12</v>
      </c>
      <c r="C49" s="81"/>
      <c r="D49" s="82">
        <v>37500</v>
      </c>
      <c r="E49" s="81">
        <v>37500</v>
      </c>
      <c r="F49" s="82"/>
      <c r="G49" s="81"/>
      <c r="H49" s="82"/>
      <c r="I49" s="81"/>
      <c r="J49" s="82"/>
      <c r="L49" s="91"/>
      <c r="N49" s="46"/>
      <c r="O49" s="46"/>
      <c r="P49" s="46"/>
      <c r="Q49" s="46"/>
    </row>
    <row r="50" spans="1:21" x14ac:dyDescent="0.25">
      <c r="A50" s="79">
        <v>1250</v>
      </c>
      <c r="B50" s="80" t="s">
        <v>10</v>
      </c>
      <c r="C50" s="81">
        <v>36000</v>
      </c>
      <c r="D50" s="82"/>
      <c r="E50" s="81"/>
      <c r="F50" s="82">
        <v>10000</v>
      </c>
      <c r="G50" s="81"/>
      <c r="H50" s="82"/>
      <c r="I50" s="81">
        <f>C50+E50-F50</f>
        <v>26000</v>
      </c>
      <c r="J50" s="82"/>
      <c r="L50" s="91" t="s">
        <v>102</v>
      </c>
      <c r="N50" s="46"/>
      <c r="O50" s="46"/>
      <c r="P50" s="46"/>
      <c r="Q50" s="46"/>
    </row>
    <row r="51" spans="1:21" x14ac:dyDescent="0.25">
      <c r="A51" s="79">
        <v>1460</v>
      </c>
      <c r="B51" s="80" t="s">
        <v>15</v>
      </c>
      <c r="C51" s="81">
        <v>676000</v>
      </c>
      <c r="D51" s="82"/>
      <c r="E51" s="81">
        <v>9000</v>
      </c>
      <c r="F51" s="82"/>
      <c r="G51" s="81"/>
      <c r="H51" s="82"/>
      <c r="I51" s="81">
        <f t="shared" ref="I51:I56" si="1">C51+E51-F51</f>
        <v>685000</v>
      </c>
      <c r="J51" s="82"/>
      <c r="L51" s="91"/>
      <c r="M51" s="264"/>
      <c r="N51" s="34"/>
      <c r="O51" s="34"/>
      <c r="P51" s="34"/>
      <c r="Q51" s="34"/>
      <c r="R51" s="264"/>
      <c r="S51" s="264"/>
      <c r="T51" s="264"/>
      <c r="U51" s="264"/>
    </row>
    <row r="52" spans="1:21" x14ac:dyDescent="0.25">
      <c r="A52" s="79">
        <v>1500</v>
      </c>
      <c r="B52" s="80" t="s">
        <v>17</v>
      </c>
      <c r="C52" s="81">
        <v>514500</v>
      </c>
      <c r="D52" s="82"/>
      <c r="E52" s="81"/>
      <c r="F52" s="82"/>
      <c r="G52" s="81"/>
      <c r="H52" s="82"/>
      <c r="I52" s="81">
        <f t="shared" si="1"/>
        <v>514500</v>
      </c>
      <c r="J52" s="82"/>
      <c r="L52" s="91"/>
      <c r="M52" s="264"/>
      <c r="N52" s="34"/>
      <c r="O52" s="34"/>
      <c r="P52" s="34"/>
      <c r="Q52" s="34"/>
      <c r="R52" s="264"/>
      <c r="S52" s="264"/>
      <c r="T52" s="264"/>
      <c r="U52" s="264"/>
    </row>
    <row r="53" spans="1:21" x14ac:dyDescent="0.25">
      <c r="A53" s="79">
        <v>1580</v>
      </c>
      <c r="B53" s="80" t="s">
        <v>71</v>
      </c>
      <c r="C53" s="81"/>
      <c r="D53" s="82">
        <v>10000</v>
      </c>
      <c r="E53" s="81">
        <v>6000</v>
      </c>
      <c r="F53" s="82"/>
      <c r="G53" s="81"/>
      <c r="H53" s="82"/>
      <c r="I53" s="81"/>
      <c r="J53" s="82">
        <v>4000</v>
      </c>
      <c r="L53" s="91"/>
      <c r="N53" s="46"/>
      <c r="O53" s="46"/>
      <c r="P53" s="46"/>
      <c r="Q53" s="46"/>
    </row>
    <row r="54" spans="1:21" x14ac:dyDescent="0.25">
      <c r="A54" s="79">
        <v>1900</v>
      </c>
      <c r="B54" s="80" t="s">
        <v>80</v>
      </c>
      <c r="C54" s="81">
        <v>500</v>
      </c>
      <c r="D54" s="82"/>
      <c r="E54" s="81"/>
      <c r="F54" s="82"/>
      <c r="G54" s="81"/>
      <c r="H54" s="82"/>
      <c r="I54" s="81">
        <f t="shared" si="1"/>
        <v>500</v>
      </c>
      <c r="J54" s="82"/>
      <c r="L54" s="91" t="s">
        <v>104</v>
      </c>
      <c r="N54" s="46"/>
      <c r="O54" s="46"/>
      <c r="P54" s="46"/>
      <c r="Q54" s="46"/>
    </row>
    <row r="55" spans="1:21" x14ac:dyDescent="0.25">
      <c r="A55" s="79">
        <v>1920</v>
      </c>
      <c r="B55" s="80" t="s">
        <v>68</v>
      </c>
      <c r="C55" s="81">
        <v>1085000</v>
      </c>
      <c r="D55" s="82"/>
      <c r="E55" s="81"/>
      <c r="F55" s="82"/>
      <c r="G55" s="81"/>
      <c r="H55" s="82"/>
      <c r="I55" s="81">
        <f t="shared" si="1"/>
        <v>1085000</v>
      </c>
      <c r="J55" s="82"/>
      <c r="L55" s="91"/>
      <c r="M55" s="264"/>
      <c r="N55" s="34"/>
      <c r="O55" s="34"/>
      <c r="P55" s="34"/>
      <c r="Q55" s="34"/>
      <c r="R55" s="264"/>
      <c r="S55" s="264"/>
      <c r="T55" s="264"/>
      <c r="U55" s="264"/>
    </row>
    <row r="56" spans="1:21" x14ac:dyDescent="0.25">
      <c r="A56" s="79">
        <v>1950</v>
      </c>
      <c r="B56" s="80" t="s">
        <v>81</v>
      </c>
      <c r="C56" s="81">
        <v>80400</v>
      </c>
      <c r="D56" s="82"/>
      <c r="E56" s="81"/>
      <c r="F56" s="82"/>
      <c r="G56" s="81"/>
      <c r="H56" s="82"/>
      <c r="I56" s="81">
        <f t="shared" si="1"/>
        <v>80400</v>
      </c>
      <c r="J56" s="82"/>
      <c r="L56" s="91"/>
      <c r="N56" s="46"/>
      <c r="O56" s="46"/>
      <c r="P56" s="46"/>
      <c r="Q56" s="46"/>
    </row>
    <row r="57" spans="1:21" x14ac:dyDescent="0.25">
      <c r="A57" s="79">
        <v>2000</v>
      </c>
      <c r="B57" s="80" t="s">
        <v>43</v>
      </c>
      <c r="C57" s="81"/>
      <c r="D57" s="82">
        <v>500000</v>
      </c>
      <c r="E57" s="81"/>
      <c r="F57" s="82"/>
      <c r="G57" s="81"/>
      <c r="H57" s="82"/>
      <c r="I57" s="81"/>
      <c r="J57" s="82">
        <v>500000</v>
      </c>
      <c r="Q57" s="46"/>
    </row>
    <row r="58" spans="1:21" x14ac:dyDescent="0.25">
      <c r="A58" s="79">
        <v>2050</v>
      </c>
      <c r="B58" s="80" t="s">
        <v>44</v>
      </c>
      <c r="C58" s="81"/>
      <c r="D58" s="82">
        <v>202300</v>
      </c>
      <c r="E58" s="81"/>
      <c r="F58" s="82">
        <f>E87-F67</f>
        <v>179000</v>
      </c>
      <c r="G58" s="81"/>
      <c r="H58" s="82"/>
      <c r="I58" s="81"/>
      <c r="J58" s="82">
        <f>SUM(D58:F58)</f>
        <v>381300</v>
      </c>
    </row>
    <row r="59" spans="1:21" x14ac:dyDescent="0.25">
      <c r="A59" s="79">
        <v>2120</v>
      </c>
      <c r="B59" s="80" t="s">
        <v>45</v>
      </c>
      <c r="C59" s="81"/>
      <c r="D59" s="82">
        <v>10000</v>
      </c>
      <c r="E59" s="81">
        <v>9000</v>
      </c>
      <c r="F59" s="82"/>
      <c r="G59" s="81"/>
      <c r="H59" s="82"/>
      <c r="I59" s="81"/>
      <c r="J59" s="82">
        <v>1000</v>
      </c>
    </row>
    <row r="60" spans="1:21" x14ac:dyDescent="0.25">
      <c r="A60" s="79">
        <v>2240</v>
      </c>
      <c r="B60" s="80" t="s">
        <v>82</v>
      </c>
      <c r="C60" s="81"/>
      <c r="D60" s="82">
        <v>380000</v>
      </c>
      <c r="E60" s="81"/>
      <c r="F60" s="82"/>
      <c r="G60" s="81"/>
      <c r="H60" s="82"/>
      <c r="I60" s="81"/>
      <c r="J60" s="82">
        <v>380000</v>
      </c>
    </row>
    <row r="61" spans="1:21" x14ac:dyDescent="0.25">
      <c r="A61" s="79">
        <v>2400</v>
      </c>
      <c r="B61" s="80" t="s">
        <v>48</v>
      </c>
      <c r="C61" s="81"/>
      <c r="D61" s="82">
        <v>489500</v>
      </c>
      <c r="E61" s="81"/>
      <c r="F61" s="82">
        <v>3000</v>
      </c>
      <c r="G61" s="81"/>
      <c r="H61" s="82"/>
      <c r="I61" s="81"/>
      <c r="J61" s="82">
        <v>492500</v>
      </c>
    </row>
    <row r="62" spans="1:21" x14ac:dyDescent="0.25">
      <c r="A62" s="79">
        <v>2500</v>
      </c>
      <c r="B62" s="80" t="s">
        <v>49</v>
      </c>
      <c r="C62" s="81"/>
      <c r="D62" s="82">
        <v>100</v>
      </c>
      <c r="E62" s="81"/>
      <c r="F62" s="82">
        <v>96400</v>
      </c>
      <c r="G62" s="81"/>
      <c r="H62" s="82"/>
      <c r="I62" s="81"/>
      <c r="J62" s="82">
        <v>96500</v>
      </c>
    </row>
    <row r="63" spans="1:21" x14ac:dyDescent="0.25">
      <c r="A63" s="79">
        <v>2600</v>
      </c>
      <c r="B63" s="80" t="s">
        <v>50</v>
      </c>
      <c r="C63" s="81"/>
      <c r="D63" s="82">
        <v>80400</v>
      </c>
      <c r="E63" s="81"/>
      <c r="F63" s="82"/>
      <c r="G63" s="81"/>
      <c r="H63" s="82"/>
      <c r="I63" s="81"/>
      <c r="J63" s="82">
        <v>80400</v>
      </c>
    </row>
    <row r="64" spans="1:21" x14ac:dyDescent="0.25">
      <c r="A64" s="79">
        <v>2740</v>
      </c>
      <c r="B64" s="80" t="s">
        <v>83</v>
      </c>
      <c r="C64" s="81"/>
      <c r="D64" s="82">
        <v>128400</v>
      </c>
      <c r="E64" s="81">
        <v>600</v>
      </c>
      <c r="F64" s="82"/>
      <c r="G64" s="81"/>
      <c r="H64" s="82"/>
      <c r="I64" s="81"/>
      <c r="J64" s="82">
        <v>127800</v>
      </c>
    </row>
    <row r="65" spans="1:13" x14ac:dyDescent="0.25">
      <c r="A65" s="79">
        <v>2770</v>
      </c>
      <c r="B65" s="80" t="s">
        <v>52</v>
      </c>
      <c r="C65" s="81"/>
      <c r="D65" s="82">
        <v>62900</v>
      </c>
      <c r="E65" s="81"/>
      <c r="F65" s="82"/>
      <c r="G65" s="81"/>
      <c r="H65" s="82"/>
      <c r="I65" s="81"/>
      <c r="J65" s="82">
        <v>62900</v>
      </c>
    </row>
    <row r="66" spans="1:13" x14ac:dyDescent="0.25">
      <c r="A66" s="79">
        <v>2780</v>
      </c>
      <c r="B66" s="80" t="s">
        <v>53</v>
      </c>
      <c r="C66" s="81"/>
      <c r="D66" s="82">
        <v>43000</v>
      </c>
      <c r="E66" s="81"/>
      <c r="F66" s="82"/>
      <c r="G66" s="81"/>
      <c r="H66" s="82"/>
      <c r="I66" s="81"/>
      <c r="J66" s="82">
        <v>43000</v>
      </c>
    </row>
    <row r="67" spans="1:13" x14ac:dyDescent="0.25">
      <c r="A67" s="79">
        <v>2800</v>
      </c>
      <c r="B67" s="80" t="s">
        <v>36</v>
      </c>
      <c r="C67" s="81"/>
      <c r="D67" s="82"/>
      <c r="E67" s="81"/>
      <c r="F67" s="82">
        <v>120000</v>
      </c>
      <c r="G67" s="81"/>
      <c r="H67" s="82"/>
      <c r="I67" s="81"/>
      <c r="J67" s="82">
        <v>120000</v>
      </c>
    </row>
    <row r="68" spans="1:13" x14ac:dyDescent="0.25">
      <c r="A68" s="79">
        <v>2940</v>
      </c>
      <c r="B68" s="80" t="s">
        <v>84</v>
      </c>
      <c r="C68" s="81"/>
      <c r="D68" s="82">
        <v>305000</v>
      </c>
      <c r="E68" s="81"/>
      <c r="F68" s="82"/>
      <c r="G68" s="81"/>
      <c r="H68" s="82"/>
      <c r="I68" s="81"/>
      <c r="J68" s="82">
        <v>305000</v>
      </c>
    </row>
    <row r="69" spans="1:13" x14ac:dyDescent="0.25">
      <c r="A69" s="79">
        <v>2960</v>
      </c>
      <c r="B69" s="80" t="s">
        <v>85</v>
      </c>
      <c r="C69" s="81"/>
      <c r="D69" s="82"/>
      <c r="E69" s="81"/>
      <c r="F69" s="82">
        <v>15000</v>
      </c>
      <c r="G69" s="81"/>
      <c r="H69" s="82"/>
      <c r="I69" s="81"/>
      <c r="J69" s="82">
        <v>15000</v>
      </c>
    </row>
    <row r="70" spans="1:13" x14ac:dyDescent="0.25">
      <c r="A70" s="79">
        <v>3000</v>
      </c>
      <c r="B70" s="80" t="s">
        <v>86</v>
      </c>
      <c r="C70" s="81"/>
      <c r="D70" s="82">
        <v>9777555</v>
      </c>
      <c r="E70" s="81"/>
      <c r="F70" s="82"/>
      <c r="G70" s="81"/>
      <c r="H70" s="82">
        <f>D70</f>
        <v>9777555</v>
      </c>
      <c r="I70" s="81"/>
      <c r="J70" s="82"/>
    </row>
    <row r="71" spans="1:13" x14ac:dyDescent="0.25">
      <c r="A71" s="79">
        <v>3800</v>
      </c>
      <c r="B71" s="80" t="s">
        <v>55</v>
      </c>
      <c r="C71" s="81"/>
      <c r="D71" s="82"/>
      <c r="E71" s="81">
        <v>27000</v>
      </c>
      <c r="F71" s="82">
        <v>37500</v>
      </c>
      <c r="G71" s="81"/>
      <c r="H71" s="82">
        <v>10500</v>
      </c>
      <c r="I71" s="81"/>
      <c r="J71" s="82"/>
      <c r="L71" s="46"/>
    </row>
    <row r="72" spans="1:13" x14ac:dyDescent="0.25">
      <c r="A72" s="79">
        <v>4300</v>
      </c>
      <c r="B72" s="80" t="s">
        <v>16</v>
      </c>
      <c r="C72" s="81">
        <v>5466000</v>
      </c>
      <c r="D72" s="82"/>
      <c r="E72" s="81">
        <v>2400</v>
      </c>
      <c r="F72" s="82">
        <v>9000</v>
      </c>
      <c r="G72" s="81">
        <f>C72+E72-F72</f>
        <v>5459400</v>
      </c>
      <c r="H72" s="82"/>
      <c r="I72" s="81"/>
      <c r="J72" s="82"/>
    </row>
    <row r="73" spans="1:13" x14ac:dyDescent="0.25">
      <c r="A73" s="79">
        <v>5000</v>
      </c>
      <c r="B73" s="80" t="s">
        <v>87</v>
      </c>
      <c r="C73" s="81">
        <v>2680000</v>
      </c>
      <c r="D73" s="82"/>
      <c r="E73" s="81"/>
      <c r="F73" s="82"/>
      <c r="G73" s="81">
        <f t="shared" ref="G73:G85" si="2">C73+E73-F73</f>
        <v>2680000</v>
      </c>
      <c r="H73" s="82"/>
      <c r="I73" s="81"/>
      <c r="J73" s="82"/>
    </row>
    <row r="74" spans="1:13" x14ac:dyDescent="0.25">
      <c r="A74" s="79">
        <v>5100</v>
      </c>
      <c r="B74" s="80" t="s">
        <v>91</v>
      </c>
      <c r="C74" s="81">
        <v>321600</v>
      </c>
      <c r="D74" s="82"/>
      <c r="E74" s="81"/>
      <c r="F74" s="82"/>
      <c r="G74" s="81">
        <f t="shared" si="2"/>
        <v>321600</v>
      </c>
      <c r="H74" s="82"/>
      <c r="I74" s="81"/>
      <c r="J74" s="82"/>
    </row>
    <row r="75" spans="1:13" x14ac:dyDescent="0.25">
      <c r="A75" s="79">
        <v>5400</v>
      </c>
      <c r="B75" s="80" t="s">
        <v>56</v>
      </c>
      <c r="C75" s="81">
        <v>430780</v>
      </c>
      <c r="D75" s="82"/>
      <c r="E75" s="81"/>
      <c r="F75" s="82"/>
      <c r="G75" s="81">
        <f t="shared" si="2"/>
        <v>430780</v>
      </c>
      <c r="H75" s="82"/>
      <c r="I75" s="81"/>
      <c r="J75" s="82"/>
      <c r="M75" s="46"/>
    </row>
    <row r="76" spans="1:13" x14ac:dyDescent="0.25">
      <c r="A76" s="79">
        <v>5450</v>
      </c>
      <c r="B76" s="80" t="s">
        <v>57</v>
      </c>
      <c r="C76" s="81">
        <v>53600</v>
      </c>
      <c r="D76" s="82"/>
      <c r="E76" s="81"/>
      <c r="F76" s="82"/>
      <c r="G76" s="81">
        <f t="shared" si="2"/>
        <v>53600</v>
      </c>
      <c r="H76" s="82"/>
      <c r="I76" s="81"/>
      <c r="J76" s="82"/>
    </row>
    <row r="77" spans="1:13" x14ac:dyDescent="0.25">
      <c r="A77" s="79">
        <v>6000</v>
      </c>
      <c r="B77" s="80" t="s">
        <v>9</v>
      </c>
      <c r="C77" s="81"/>
      <c r="D77" s="82"/>
      <c r="E77" s="81">
        <v>100000</v>
      </c>
      <c r="F77" s="82"/>
      <c r="G77" s="81">
        <f t="shared" si="2"/>
        <v>100000</v>
      </c>
      <c r="H77" s="82"/>
      <c r="I77" s="81"/>
      <c r="J77" s="82"/>
    </row>
    <row r="78" spans="1:13" x14ac:dyDescent="0.25">
      <c r="A78" s="79">
        <v>6300</v>
      </c>
      <c r="B78" s="80" t="s">
        <v>88</v>
      </c>
      <c r="C78" s="81">
        <v>165000</v>
      </c>
      <c r="D78" s="82"/>
      <c r="E78" s="81">
        <v>15000</v>
      </c>
      <c r="F78" s="82"/>
      <c r="G78" s="81">
        <f t="shared" si="2"/>
        <v>180000</v>
      </c>
      <c r="H78" s="82"/>
      <c r="I78" s="81"/>
      <c r="J78" s="82"/>
    </row>
    <row r="79" spans="1:13" x14ac:dyDescent="0.25">
      <c r="A79" s="79">
        <v>6800</v>
      </c>
      <c r="B79" s="80" t="s">
        <v>89</v>
      </c>
      <c r="C79" s="81">
        <v>52600</v>
      </c>
      <c r="D79" s="82"/>
      <c r="E79" s="81"/>
      <c r="F79" s="82"/>
      <c r="G79" s="81">
        <f t="shared" si="2"/>
        <v>52600</v>
      </c>
      <c r="H79" s="82"/>
      <c r="I79" s="81"/>
      <c r="J79" s="82"/>
    </row>
    <row r="80" spans="1:13" x14ac:dyDescent="0.25">
      <c r="A80" s="79">
        <v>7000</v>
      </c>
      <c r="B80" s="80" t="s">
        <v>69</v>
      </c>
      <c r="C80" s="81">
        <v>34525</v>
      </c>
      <c r="D80" s="82"/>
      <c r="E80" s="81"/>
      <c r="F80" s="82"/>
      <c r="G80" s="81">
        <f>C80+E80-F80</f>
        <v>34525</v>
      </c>
      <c r="H80" s="82"/>
      <c r="I80" s="81"/>
      <c r="J80" s="82"/>
    </row>
    <row r="81" spans="1:20" x14ac:dyDescent="0.25">
      <c r="A81" s="79">
        <v>7790</v>
      </c>
      <c r="B81" s="80" t="s">
        <v>59</v>
      </c>
      <c r="C81" s="81">
        <v>64350</v>
      </c>
      <c r="D81" s="82"/>
      <c r="E81" s="81"/>
      <c r="F81" s="82"/>
      <c r="G81" s="81">
        <f t="shared" si="2"/>
        <v>64350</v>
      </c>
      <c r="H81" s="82"/>
      <c r="I81" s="81"/>
      <c r="J81" s="82"/>
    </row>
    <row r="82" spans="1:20" x14ac:dyDescent="0.25">
      <c r="A82" s="79">
        <v>7830</v>
      </c>
      <c r="B82" s="80" t="s">
        <v>19</v>
      </c>
      <c r="C82" s="81">
        <v>21800</v>
      </c>
      <c r="D82" s="82"/>
      <c r="E82" s="81"/>
      <c r="F82" s="82">
        <v>6000</v>
      </c>
      <c r="G82" s="81">
        <f t="shared" si="2"/>
        <v>15800</v>
      </c>
      <c r="H82" s="82"/>
      <c r="I82" s="81"/>
      <c r="J82" s="82"/>
    </row>
    <row r="83" spans="1:20" x14ac:dyDescent="0.25">
      <c r="A83" s="79">
        <v>8050</v>
      </c>
      <c r="B83" s="80" t="s">
        <v>60</v>
      </c>
      <c r="C83" s="81"/>
      <c r="D83" s="82">
        <v>7000</v>
      </c>
      <c r="E83" s="81"/>
      <c r="F83" s="82"/>
      <c r="G83" s="81">
        <f>C83+E83-F83</f>
        <v>0</v>
      </c>
      <c r="H83" s="82">
        <v>7000</v>
      </c>
      <c r="I83" s="81"/>
      <c r="J83" s="82"/>
    </row>
    <row r="84" spans="1:20" ht="20.25" x14ac:dyDescent="0.3">
      <c r="A84" s="79">
        <v>8150</v>
      </c>
      <c r="B84" s="80" t="s">
        <v>29</v>
      </c>
      <c r="C84" s="81">
        <v>16000</v>
      </c>
      <c r="D84" s="82"/>
      <c r="E84" s="81"/>
      <c r="F84" s="82"/>
      <c r="G84" s="81">
        <f t="shared" si="2"/>
        <v>16000</v>
      </c>
      <c r="H84" s="82"/>
      <c r="I84" s="81"/>
      <c r="J84" s="82"/>
      <c r="L84" s="26"/>
      <c r="M84" s="26"/>
      <c r="N84" s="26"/>
      <c r="O84" s="26"/>
      <c r="P84" s="26"/>
    </row>
    <row r="85" spans="1:20" ht="20.25" x14ac:dyDescent="0.3">
      <c r="A85" s="79">
        <v>8300</v>
      </c>
      <c r="B85" s="80" t="s">
        <v>49</v>
      </c>
      <c r="C85" s="81"/>
      <c r="D85" s="82"/>
      <c r="E85" s="81">
        <v>96400</v>
      </c>
      <c r="F85" s="82"/>
      <c r="G85" s="81">
        <f t="shared" si="2"/>
        <v>96400</v>
      </c>
      <c r="H85" s="82"/>
      <c r="I85" s="81"/>
      <c r="J85" s="82"/>
      <c r="Q85" s="26"/>
    </row>
    <row r="86" spans="1:20" x14ac:dyDescent="0.25">
      <c r="A86" s="79">
        <v>8320</v>
      </c>
      <c r="B86" s="80" t="s">
        <v>90</v>
      </c>
      <c r="C86" s="81"/>
      <c r="D86" s="82"/>
      <c r="E86" s="81"/>
      <c r="F86" s="82">
        <v>9000</v>
      </c>
      <c r="G86" s="81"/>
      <c r="H86" s="82">
        <v>9000</v>
      </c>
      <c r="I86" s="81"/>
      <c r="J86" s="82"/>
    </row>
    <row r="87" spans="1:20" ht="20.25" x14ac:dyDescent="0.3">
      <c r="A87" s="83">
        <v>8920</v>
      </c>
      <c r="B87" s="84" t="s">
        <v>33</v>
      </c>
      <c r="C87" s="85"/>
      <c r="D87" s="86"/>
      <c r="E87" s="85">
        <f>-SUM(G72:G85)+H70+H71+H83+H86</f>
        <v>299000</v>
      </c>
      <c r="F87" s="86"/>
      <c r="G87" s="85">
        <f>E87</f>
        <v>299000</v>
      </c>
      <c r="H87" s="86"/>
      <c r="I87" s="85"/>
      <c r="J87" s="86"/>
      <c r="R87" s="26"/>
      <c r="S87" s="26"/>
      <c r="T87" s="26"/>
    </row>
    <row r="88" spans="1:20" s="26" customFormat="1" ht="20.25" x14ac:dyDescent="0.3">
      <c r="A88" s="87"/>
      <c r="B88" s="74"/>
      <c r="C88" s="88">
        <f>SUM(C48:C87)</f>
        <v>12033655</v>
      </c>
      <c r="D88" s="89">
        <f>SUM(D48:D87)</f>
        <v>12033655</v>
      </c>
      <c r="E88" s="88">
        <f>SUM(E48:E87)</f>
        <v>601900</v>
      </c>
      <c r="F88" s="89">
        <f>SUM(F48:F87)</f>
        <v>601900</v>
      </c>
      <c r="G88" s="88">
        <f>SUM(G71:G87)</f>
        <v>9804055</v>
      </c>
      <c r="H88" s="89">
        <f>SUM(H62:H87)</f>
        <v>9804055</v>
      </c>
      <c r="I88" s="88">
        <f>SUM(I48:I87)</f>
        <v>2609400</v>
      </c>
      <c r="J88" s="89">
        <f>SUM(J48:J87)</f>
        <v>2609400</v>
      </c>
      <c r="L88" s="28"/>
      <c r="M88" s="27"/>
      <c r="N88" s="27"/>
      <c r="O88" s="27"/>
      <c r="P88" s="27"/>
      <c r="Q88" s="28"/>
      <c r="R88" s="28"/>
      <c r="S88" s="28"/>
      <c r="T88" s="28"/>
    </row>
    <row r="89" spans="1:20" ht="18.75" x14ac:dyDescent="0.3">
      <c r="Q89" s="27"/>
    </row>
    <row r="91" spans="1:20" ht="18.75" x14ac:dyDescent="0.3">
      <c r="R91" s="27"/>
      <c r="S91" s="27"/>
      <c r="T91" s="27"/>
    </row>
    <row r="92" spans="1:20" s="27" customFormat="1" ht="18.75" x14ac:dyDescent="0.3">
      <c r="G92" s="46"/>
      <c r="H92" s="46"/>
      <c r="I92" s="46"/>
      <c r="J92" s="46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4" spans="1:20" ht="18.75" x14ac:dyDescent="0.3">
      <c r="M94" s="27"/>
      <c r="N94" s="27"/>
      <c r="O94" s="27"/>
      <c r="P94" s="27"/>
    </row>
    <row r="95" spans="1:20" ht="18.75" x14ac:dyDescent="0.3">
      <c r="M95" s="27"/>
      <c r="N95" s="27"/>
      <c r="O95" s="27"/>
      <c r="P95" s="27"/>
      <c r="Q95" s="27"/>
    </row>
    <row r="96" spans="1:20" ht="18.75" x14ac:dyDescent="0.3">
      <c r="Q96" s="27"/>
    </row>
    <row r="97" spans="7:20" ht="18.75" x14ac:dyDescent="0.3">
      <c r="R97" s="27"/>
      <c r="S97" s="27"/>
      <c r="T97" s="27"/>
    </row>
    <row r="98" spans="7:20" s="27" customFormat="1" ht="18.75" x14ac:dyDescent="0.3">
      <c r="G98" s="46"/>
      <c r="H98" s="46"/>
      <c r="I98" s="46"/>
      <c r="J98" s="46"/>
      <c r="K98" s="28"/>
      <c r="L98" s="28"/>
      <c r="M98" s="28"/>
      <c r="N98" s="28"/>
      <c r="O98" s="28"/>
      <c r="P98" s="28"/>
      <c r="Q98" s="28"/>
    </row>
    <row r="99" spans="7:20" s="27" customFormat="1" ht="18.75" x14ac:dyDescent="0.3">
      <c r="G99" s="46"/>
      <c r="H99" s="46"/>
      <c r="I99" s="46"/>
      <c r="J99" s="46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2" spans="7:20" ht="18.75" x14ac:dyDescent="0.3">
      <c r="M102" s="27"/>
      <c r="N102" s="27"/>
      <c r="O102" s="27"/>
      <c r="P102" s="27"/>
    </row>
    <row r="103" spans="7:20" ht="18.75" x14ac:dyDescent="0.3">
      <c r="Q103" s="27"/>
    </row>
    <row r="105" spans="7:20" ht="18.75" x14ac:dyDescent="0.3">
      <c r="R105" s="27"/>
      <c r="S105" s="27"/>
      <c r="T105" s="27"/>
    </row>
    <row r="106" spans="7:20" s="27" customFormat="1" ht="18.75" x14ac:dyDescent="0.3">
      <c r="G106" s="46"/>
      <c r="H106" s="46"/>
      <c r="I106" s="46"/>
      <c r="J106" s="46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8" spans="7:20" ht="18.75" x14ac:dyDescent="0.3">
      <c r="M108" s="27"/>
      <c r="N108" s="27"/>
      <c r="O108" s="27"/>
      <c r="P108" s="27"/>
    </row>
    <row r="109" spans="7:20" ht="18.75" x14ac:dyDescent="0.3">
      <c r="Q109" s="27"/>
    </row>
    <row r="111" spans="7:20" ht="18.75" x14ac:dyDescent="0.3">
      <c r="R111" s="27"/>
      <c r="S111" s="27"/>
      <c r="T111" s="27"/>
    </row>
    <row r="112" spans="7:20" s="27" customFormat="1" ht="18.75" x14ac:dyDescent="0.3">
      <c r="G112" s="46"/>
      <c r="H112" s="46"/>
      <c r="I112" s="46"/>
      <c r="J112" s="46"/>
      <c r="K112" s="28"/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1:20" x14ac:dyDescent="0.25">
      <c r="A113" s="28"/>
      <c r="C113" s="28"/>
      <c r="D113" s="28"/>
      <c r="E113" s="28"/>
      <c r="F113" s="28"/>
    </row>
    <row r="114" spans="1:20" x14ac:dyDescent="0.25">
      <c r="A114" s="28"/>
      <c r="C114" s="28"/>
      <c r="D114" s="28"/>
      <c r="E114" s="28"/>
      <c r="F114" s="28"/>
    </row>
    <row r="115" spans="1:20" x14ac:dyDescent="0.25">
      <c r="A115" s="28"/>
      <c r="C115" s="28"/>
      <c r="D115" s="28"/>
      <c r="E115" s="28"/>
      <c r="F115" s="28"/>
    </row>
    <row r="116" spans="1:20" ht="18.75" x14ac:dyDescent="0.3">
      <c r="A116" s="28"/>
      <c r="C116" s="28"/>
      <c r="D116" s="28"/>
      <c r="E116" s="28"/>
      <c r="F116" s="28"/>
      <c r="M116" s="27"/>
      <c r="N116" s="27"/>
      <c r="O116" s="27"/>
      <c r="P116" s="27"/>
    </row>
    <row r="117" spans="1:20" ht="18.75" x14ac:dyDescent="0.3">
      <c r="A117" s="28"/>
      <c r="C117" s="28"/>
      <c r="D117" s="28"/>
      <c r="E117" s="28"/>
      <c r="F117" s="28"/>
      <c r="Q117" s="27"/>
    </row>
    <row r="118" spans="1:20" x14ac:dyDescent="0.25">
      <c r="A118" s="28"/>
      <c r="C118" s="28"/>
      <c r="D118" s="28"/>
      <c r="E118" s="28"/>
      <c r="F118" s="28"/>
    </row>
    <row r="119" spans="1:20" ht="18.75" x14ac:dyDescent="0.3">
      <c r="A119" s="28"/>
      <c r="C119" s="28"/>
      <c r="D119" s="28"/>
      <c r="E119" s="28"/>
      <c r="F119" s="28"/>
      <c r="R119" s="27"/>
      <c r="S119" s="27"/>
      <c r="T119" s="27"/>
    </row>
    <row r="120" spans="1:20" s="27" customFormat="1" ht="18.75" x14ac:dyDescent="0.3">
      <c r="G120" s="46"/>
      <c r="H120" s="46"/>
      <c r="I120" s="46"/>
      <c r="J120" s="46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1:20" x14ac:dyDescent="0.25">
      <c r="A121" s="28"/>
      <c r="C121" s="28"/>
      <c r="D121" s="28"/>
      <c r="E121" s="28"/>
      <c r="F121" s="28"/>
    </row>
    <row r="122" spans="1:20" ht="18.75" x14ac:dyDescent="0.3">
      <c r="A122" s="28"/>
      <c r="C122" s="28"/>
      <c r="D122" s="28"/>
      <c r="E122" s="28"/>
      <c r="F122" s="28"/>
      <c r="N122" s="27"/>
      <c r="O122" s="27"/>
      <c r="P122" s="27"/>
    </row>
    <row r="123" spans="1:20" ht="18.75" x14ac:dyDescent="0.3">
      <c r="A123" s="28"/>
      <c r="C123" s="28"/>
      <c r="D123" s="28"/>
      <c r="E123" s="28"/>
      <c r="F123" s="28"/>
      <c r="Q123" s="27"/>
    </row>
    <row r="124" spans="1:20" x14ac:dyDescent="0.25">
      <c r="A124" s="28"/>
      <c r="C124" s="28"/>
      <c r="D124" s="28"/>
      <c r="E124" s="28"/>
      <c r="F124" s="28"/>
    </row>
    <row r="125" spans="1:20" ht="18.75" x14ac:dyDescent="0.3">
      <c r="A125" s="28"/>
      <c r="C125" s="28"/>
      <c r="D125" s="28"/>
      <c r="E125" s="28"/>
      <c r="F125" s="28"/>
      <c r="R125" s="27"/>
      <c r="S125" s="27"/>
      <c r="T125" s="27"/>
    </row>
    <row r="126" spans="1:20" s="27" customFormat="1" ht="18.75" x14ac:dyDescent="0.3">
      <c r="G126" s="46"/>
      <c r="H126" s="46"/>
      <c r="I126" s="46"/>
      <c r="J126" s="46"/>
      <c r="K126" s="28"/>
      <c r="L126" s="28"/>
      <c r="M126" s="28"/>
      <c r="N126" s="28"/>
      <c r="O126" s="28"/>
      <c r="P126" s="28"/>
      <c r="Q126" s="28"/>
      <c r="R126" s="28"/>
      <c r="S126" s="28"/>
      <c r="T126" s="28"/>
    </row>
    <row r="127" spans="1:20" x14ac:dyDescent="0.25">
      <c r="A127" s="28"/>
      <c r="C127" s="28"/>
      <c r="D127" s="28"/>
      <c r="E127" s="28"/>
      <c r="F127" s="28"/>
    </row>
    <row r="128" spans="1:20" ht="18.75" x14ac:dyDescent="0.3">
      <c r="A128" s="28"/>
      <c r="C128" s="28"/>
      <c r="D128" s="28"/>
      <c r="E128" s="28"/>
      <c r="F128" s="28"/>
      <c r="M128" s="27"/>
      <c r="N128" s="27"/>
      <c r="O128" s="27"/>
      <c r="P128" s="27"/>
    </row>
    <row r="129" spans="1:20" ht="18.75" x14ac:dyDescent="0.3">
      <c r="A129" s="28"/>
      <c r="C129" s="28"/>
      <c r="D129" s="28"/>
      <c r="E129" s="28"/>
      <c r="F129" s="28"/>
      <c r="Q129" s="27"/>
    </row>
    <row r="130" spans="1:20" x14ac:dyDescent="0.25">
      <c r="A130" s="28"/>
      <c r="C130" s="28"/>
      <c r="D130" s="28"/>
      <c r="E130" s="28"/>
      <c r="F130" s="28"/>
    </row>
    <row r="131" spans="1:20" ht="18.75" x14ac:dyDescent="0.3">
      <c r="A131" s="28"/>
      <c r="C131" s="28"/>
      <c r="D131" s="28"/>
      <c r="E131" s="28"/>
      <c r="F131" s="28"/>
      <c r="R131" s="27"/>
      <c r="S131" s="27"/>
      <c r="T131" s="27"/>
    </row>
    <row r="132" spans="1:20" s="27" customFormat="1" ht="18.75" x14ac:dyDescent="0.3">
      <c r="G132" s="46"/>
      <c r="H132" s="46"/>
      <c r="I132" s="46"/>
      <c r="J132" s="46"/>
      <c r="K132" s="28"/>
      <c r="L132" s="28"/>
      <c r="M132" s="28"/>
      <c r="N132" s="28"/>
      <c r="O132" s="28"/>
      <c r="P132" s="28"/>
      <c r="Q132" s="28"/>
      <c r="R132" s="28"/>
      <c r="S132" s="28"/>
      <c r="T132" s="28"/>
    </row>
    <row r="133" spans="1:20" x14ac:dyDescent="0.25">
      <c r="A133" s="28"/>
      <c r="C133" s="28"/>
      <c r="D133" s="28"/>
      <c r="E133" s="28"/>
      <c r="F133" s="28"/>
    </row>
    <row r="134" spans="1:20" x14ac:dyDescent="0.25">
      <c r="A134" s="28"/>
      <c r="C134" s="28"/>
      <c r="D134" s="28"/>
      <c r="E134" s="28"/>
      <c r="F134" s="28"/>
    </row>
    <row r="135" spans="1:20" x14ac:dyDescent="0.25">
      <c r="A135" s="28"/>
      <c r="C135" s="28"/>
      <c r="D135" s="28"/>
      <c r="E135" s="28"/>
      <c r="F135" s="28"/>
    </row>
    <row r="136" spans="1:20" x14ac:dyDescent="0.25">
      <c r="A136" s="28"/>
      <c r="C136" s="28"/>
      <c r="D136" s="28"/>
      <c r="E136" s="28"/>
      <c r="F136" s="28"/>
    </row>
    <row r="137" spans="1:20" x14ac:dyDescent="0.25">
      <c r="A137" s="28"/>
      <c r="C137" s="28"/>
      <c r="D137" s="28"/>
      <c r="E137" s="28"/>
      <c r="F137" s="28"/>
    </row>
    <row r="138" spans="1:20" x14ac:dyDescent="0.25">
      <c r="A138" s="28"/>
      <c r="C138" s="28"/>
      <c r="D138" s="28"/>
      <c r="E138" s="28"/>
      <c r="F138" s="28"/>
    </row>
    <row r="139" spans="1:20" x14ac:dyDescent="0.25">
      <c r="A139" s="28"/>
      <c r="C139" s="28"/>
      <c r="D139" s="28"/>
      <c r="E139" s="28"/>
      <c r="F139" s="28"/>
    </row>
    <row r="140" spans="1:20" x14ac:dyDescent="0.25">
      <c r="A140" s="28"/>
      <c r="C140" s="28"/>
      <c r="D140" s="28"/>
      <c r="E140" s="28"/>
      <c r="F140" s="28"/>
    </row>
    <row r="141" spans="1:20" x14ac:dyDescent="0.25">
      <c r="A141" s="28"/>
      <c r="C141" s="28"/>
      <c r="D141" s="28"/>
      <c r="E141" s="28"/>
      <c r="F141" s="28"/>
    </row>
    <row r="142" spans="1:20" x14ac:dyDescent="0.25">
      <c r="A142" s="28"/>
      <c r="C142" s="28"/>
      <c r="D142" s="28"/>
      <c r="E142" s="28"/>
      <c r="F142" s="28"/>
    </row>
    <row r="143" spans="1:20" x14ac:dyDescent="0.25">
      <c r="A143" s="28"/>
      <c r="C143" s="28"/>
      <c r="D143" s="28"/>
      <c r="E143" s="28"/>
      <c r="F143" s="28"/>
    </row>
    <row r="144" spans="1:20" x14ac:dyDescent="0.25">
      <c r="A144" s="28"/>
      <c r="C144" s="28"/>
      <c r="D144" s="28"/>
      <c r="E144" s="28"/>
      <c r="F144" s="28"/>
    </row>
    <row r="145" spans="1:6" x14ac:dyDescent="0.25">
      <c r="A145" s="28"/>
      <c r="C145" s="28"/>
      <c r="D145" s="28"/>
      <c r="E145" s="28"/>
      <c r="F145" s="28"/>
    </row>
    <row r="146" spans="1:6" x14ac:dyDescent="0.25">
      <c r="A146" s="28"/>
      <c r="C146" s="28"/>
      <c r="D146" s="28"/>
      <c r="E146" s="28"/>
      <c r="F146" s="28"/>
    </row>
    <row r="147" spans="1:6" x14ac:dyDescent="0.25">
      <c r="A147" s="28"/>
      <c r="C147" s="28"/>
      <c r="D147" s="28"/>
      <c r="E147" s="28"/>
      <c r="F147" s="28"/>
    </row>
    <row r="148" spans="1:6" x14ac:dyDescent="0.25">
      <c r="A148" s="28"/>
      <c r="C148" s="28"/>
      <c r="D148" s="28"/>
      <c r="E148" s="28"/>
      <c r="F148" s="28"/>
    </row>
  </sheetData>
  <mergeCells count="5">
    <mergeCell ref="D2:E2"/>
    <mergeCell ref="C47:D47"/>
    <mergeCell ref="E47:F47"/>
    <mergeCell ref="G47:H47"/>
    <mergeCell ref="I47:J47"/>
  </mergeCells>
  <pageMargins left="0.39370078740157483" right="0.39370078740157483" top="0" bottom="0" header="0.51181102362204722" footer="0.51181102362204722"/>
  <pageSetup paperSize="9" orientation="landscape" horizontalDpi="4294967292" r:id="rId1"/>
  <headerFooter alignWithMargins="0">
    <oddHeader>&amp;COppgave 13.24</oddHeader>
    <oddFooter>&amp;CSide &amp;P av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showGridLines="0" showZeros="0" workbookViewId="0"/>
  </sheetViews>
  <sheetFormatPr baseColWidth="10" defaultRowHeight="15" x14ac:dyDescent="0.25"/>
  <cols>
    <col min="1" max="1" width="6.5703125" style="28" customWidth="1"/>
    <col min="2" max="2" width="25.7109375" style="28" bestFit="1" customWidth="1"/>
    <col min="3" max="4" width="11.28515625" style="28" bestFit="1" customWidth="1"/>
    <col min="5" max="6" width="10.28515625" style="28" customWidth="1"/>
    <col min="7" max="8" width="11" style="28" bestFit="1" customWidth="1"/>
    <col min="9" max="9" width="9.7109375" style="71" customWidth="1"/>
    <col min="10" max="10" width="10.28515625" style="28" customWidth="1"/>
    <col min="11" max="11" width="11.42578125" style="28"/>
    <col min="12" max="12" width="11.140625" style="28" customWidth="1"/>
    <col min="13" max="13" width="11.42578125" style="28"/>
    <col min="14" max="14" width="11.7109375" style="28" bestFit="1" customWidth="1"/>
    <col min="15" max="16" width="11.42578125" style="28"/>
    <col min="17" max="17" width="8.85546875" style="28" customWidth="1"/>
    <col min="18" max="256" width="11.42578125" style="28"/>
    <col min="257" max="257" width="6.5703125" style="28" customWidth="1"/>
    <col min="258" max="258" width="28.7109375" style="28" bestFit="1" customWidth="1"/>
    <col min="259" max="260" width="11.28515625" style="28" bestFit="1" customWidth="1"/>
    <col min="261" max="266" width="10.28515625" style="28" customWidth="1"/>
    <col min="267" max="269" width="11.42578125" style="28"/>
    <col min="270" max="270" width="11.7109375" style="28" bestFit="1" customWidth="1"/>
    <col min="271" max="512" width="11.42578125" style="28"/>
    <col min="513" max="513" width="6.5703125" style="28" customWidth="1"/>
    <col min="514" max="514" width="28.7109375" style="28" bestFit="1" customWidth="1"/>
    <col min="515" max="516" width="11.28515625" style="28" bestFit="1" customWidth="1"/>
    <col min="517" max="522" width="10.28515625" style="28" customWidth="1"/>
    <col min="523" max="525" width="11.42578125" style="28"/>
    <col min="526" max="526" width="11.7109375" style="28" bestFit="1" customWidth="1"/>
    <col min="527" max="768" width="11.42578125" style="28"/>
    <col min="769" max="769" width="6.5703125" style="28" customWidth="1"/>
    <col min="770" max="770" width="28.7109375" style="28" bestFit="1" customWidth="1"/>
    <col min="771" max="772" width="11.28515625" style="28" bestFit="1" customWidth="1"/>
    <col min="773" max="778" width="10.28515625" style="28" customWidth="1"/>
    <col min="779" max="781" width="11.42578125" style="28"/>
    <col min="782" max="782" width="11.7109375" style="28" bestFit="1" customWidth="1"/>
    <col min="783" max="1024" width="11.42578125" style="28"/>
    <col min="1025" max="1025" width="6.5703125" style="28" customWidth="1"/>
    <col min="1026" max="1026" width="28.7109375" style="28" bestFit="1" customWidth="1"/>
    <col min="1027" max="1028" width="11.28515625" style="28" bestFit="1" customWidth="1"/>
    <col min="1029" max="1034" width="10.28515625" style="28" customWidth="1"/>
    <col min="1035" max="1037" width="11.42578125" style="28"/>
    <col min="1038" max="1038" width="11.7109375" style="28" bestFit="1" customWidth="1"/>
    <col min="1039" max="1280" width="11.42578125" style="28"/>
    <col min="1281" max="1281" width="6.5703125" style="28" customWidth="1"/>
    <col min="1282" max="1282" width="28.7109375" style="28" bestFit="1" customWidth="1"/>
    <col min="1283" max="1284" width="11.28515625" style="28" bestFit="1" customWidth="1"/>
    <col min="1285" max="1290" width="10.28515625" style="28" customWidth="1"/>
    <col min="1291" max="1293" width="11.42578125" style="28"/>
    <col min="1294" max="1294" width="11.7109375" style="28" bestFit="1" customWidth="1"/>
    <col min="1295" max="1536" width="11.42578125" style="28"/>
    <col min="1537" max="1537" width="6.5703125" style="28" customWidth="1"/>
    <col min="1538" max="1538" width="28.7109375" style="28" bestFit="1" customWidth="1"/>
    <col min="1539" max="1540" width="11.28515625" style="28" bestFit="1" customWidth="1"/>
    <col min="1541" max="1546" width="10.28515625" style="28" customWidth="1"/>
    <col min="1547" max="1549" width="11.42578125" style="28"/>
    <col min="1550" max="1550" width="11.7109375" style="28" bestFit="1" customWidth="1"/>
    <col min="1551" max="1792" width="11.42578125" style="28"/>
    <col min="1793" max="1793" width="6.5703125" style="28" customWidth="1"/>
    <col min="1794" max="1794" width="28.7109375" style="28" bestFit="1" customWidth="1"/>
    <col min="1795" max="1796" width="11.28515625" style="28" bestFit="1" customWidth="1"/>
    <col min="1797" max="1802" width="10.28515625" style="28" customWidth="1"/>
    <col min="1803" max="1805" width="11.42578125" style="28"/>
    <col min="1806" max="1806" width="11.7109375" style="28" bestFit="1" customWidth="1"/>
    <col min="1807" max="2048" width="11.42578125" style="28"/>
    <col min="2049" max="2049" width="6.5703125" style="28" customWidth="1"/>
    <col min="2050" max="2050" width="28.7109375" style="28" bestFit="1" customWidth="1"/>
    <col min="2051" max="2052" width="11.28515625" style="28" bestFit="1" customWidth="1"/>
    <col min="2053" max="2058" width="10.28515625" style="28" customWidth="1"/>
    <col min="2059" max="2061" width="11.42578125" style="28"/>
    <col min="2062" max="2062" width="11.7109375" style="28" bestFit="1" customWidth="1"/>
    <col min="2063" max="2304" width="11.42578125" style="28"/>
    <col min="2305" max="2305" width="6.5703125" style="28" customWidth="1"/>
    <col min="2306" max="2306" width="28.7109375" style="28" bestFit="1" customWidth="1"/>
    <col min="2307" max="2308" width="11.28515625" style="28" bestFit="1" customWidth="1"/>
    <col min="2309" max="2314" width="10.28515625" style="28" customWidth="1"/>
    <col min="2315" max="2317" width="11.42578125" style="28"/>
    <col min="2318" max="2318" width="11.7109375" style="28" bestFit="1" customWidth="1"/>
    <col min="2319" max="2560" width="11.42578125" style="28"/>
    <col min="2561" max="2561" width="6.5703125" style="28" customWidth="1"/>
    <col min="2562" max="2562" width="28.7109375" style="28" bestFit="1" customWidth="1"/>
    <col min="2563" max="2564" width="11.28515625" style="28" bestFit="1" customWidth="1"/>
    <col min="2565" max="2570" width="10.28515625" style="28" customWidth="1"/>
    <col min="2571" max="2573" width="11.42578125" style="28"/>
    <col min="2574" max="2574" width="11.7109375" style="28" bestFit="1" customWidth="1"/>
    <col min="2575" max="2816" width="11.42578125" style="28"/>
    <col min="2817" max="2817" width="6.5703125" style="28" customWidth="1"/>
    <col min="2818" max="2818" width="28.7109375" style="28" bestFit="1" customWidth="1"/>
    <col min="2819" max="2820" width="11.28515625" style="28" bestFit="1" customWidth="1"/>
    <col min="2821" max="2826" width="10.28515625" style="28" customWidth="1"/>
    <col min="2827" max="2829" width="11.42578125" style="28"/>
    <col min="2830" max="2830" width="11.7109375" style="28" bestFit="1" customWidth="1"/>
    <col min="2831" max="3072" width="11.42578125" style="28"/>
    <col min="3073" max="3073" width="6.5703125" style="28" customWidth="1"/>
    <col min="3074" max="3074" width="28.7109375" style="28" bestFit="1" customWidth="1"/>
    <col min="3075" max="3076" width="11.28515625" style="28" bestFit="1" customWidth="1"/>
    <col min="3077" max="3082" width="10.28515625" style="28" customWidth="1"/>
    <col min="3083" max="3085" width="11.42578125" style="28"/>
    <col min="3086" max="3086" width="11.7109375" style="28" bestFit="1" customWidth="1"/>
    <col min="3087" max="3328" width="11.42578125" style="28"/>
    <col min="3329" max="3329" width="6.5703125" style="28" customWidth="1"/>
    <col min="3330" max="3330" width="28.7109375" style="28" bestFit="1" customWidth="1"/>
    <col min="3331" max="3332" width="11.28515625" style="28" bestFit="1" customWidth="1"/>
    <col min="3333" max="3338" width="10.28515625" style="28" customWidth="1"/>
    <col min="3339" max="3341" width="11.42578125" style="28"/>
    <col min="3342" max="3342" width="11.7109375" style="28" bestFit="1" customWidth="1"/>
    <col min="3343" max="3584" width="11.42578125" style="28"/>
    <col min="3585" max="3585" width="6.5703125" style="28" customWidth="1"/>
    <col min="3586" max="3586" width="28.7109375" style="28" bestFit="1" customWidth="1"/>
    <col min="3587" max="3588" width="11.28515625" style="28" bestFit="1" customWidth="1"/>
    <col min="3589" max="3594" width="10.28515625" style="28" customWidth="1"/>
    <col min="3595" max="3597" width="11.42578125" style="28"/>
    <col min="3598" max="3598" width="11.7109375" style="28" bestFit="1" customWidth="1"/>
    <col min="3599" max="3840" width="11.42578125" style="28"/>
    <col min="3841" max="3841" width="6.5703125" style="28" customWidth="1"/>
    <col min="3842" max="3842" width="28.7109375" style="28" bestFit="1" customWidth="1"/>
    <col min="3843" max="3844" width="11.28515625" style="28" bestFit="1" customWidth="1"/>
    <col min="3845" max="3850" width="10.28515625" style="28" customWidth="1"/>
    <col min="3851" max="3853" width="11.42578125" style="28"/>
    <col min="3854" max="3854" width="11.7109375" style="28" bestFit="1" customWidth="1"/>
    <col min="3855" max="4096" width="11.42578125" style="28"/>
    <col min="4097" max="4097" width="6.5703125" style="28" customWidth="1"/>
    <col min="4098" max="4098" width="28.7109375" style="28" bestFit="1" customWidth="1"/>
    <col min="4099" max="4100" width="11.28515625" style="28" bestFit="1" customWidth="1"/>
    <col min="4101" max="4106" width="10.28515625" style="28" customWidth="1"/>
    <col min="4107" max="4109" width="11.42578125" style="28"/>
    <col min="4110" max="4110" width="11.7109375" style="28" bestFit="1" customWidth="1"/>
    <col min="4111" max="4352" width="11.42578125" style="28"/>
    <col min="4353" max="4353" width="6.5703125" style="28" customWidth="1"/>
    <col min="4354" max="4354" width="28.7109375" style="28" bestFit="1" customWidth="1"/>
    <col min="4355" max="4356" width="11.28515625" style="28" bestFit="1" customWidth="1"/>
    <col min="4357" max="4362" width="10.28515625" style="28" customWidth="1"/>
    <col min="4363" max="4365" width="11.42578125" style="28"/>
    <col min="4366" max="4366" width="11.7109375" style="28" bestFit="1" customWidth="1"/>
    <col min="4367" max="4608" width="11.42578125" style="28"/>
    <col min="4609" max="4609" width="6.5703125" style="28" customWidth="1"/>
    <col min="4610" max="4610" width="28.7109375" style="28" bestFit="1" customWidth="1"/>
    <col min="4611" max="4612" width="11.28515625" style="28" bestFit="1" customWidth="1"/>
    <col min="4613" max="4618" width="10.28515625" style="28" customWidth="1"/>
    <col min="4619" max="4621" width="11.42578125" style="28"/>
    <col min="4622" max="4622" width="11.7109375" style="28" bestFit="1" customWidth="1"/>
    <col min="4623" max="4864" width="11.42578125" style="28"/>
    <col min="4865" max="4865" width="6.5703125" style="28" customWidth="1"/>
    <col min="4866" max="4866" width="28.7109375" style="28" bestFit="1" customWidth="1"/>
    <col min="4867" max="4868" width="11.28515625" style="28" bestFit="1" customWidth="1"/>
    <col min="4869" max="4874" width="10.28515625" style="28" customWidth="1"/>
    <col min="4875" max="4877" width="11.42578125" style="28"/>
    <col min="4878" max="4878" width="11.7109375" style="28" bestFit="1" customWidth="1"/>
    <col min="4879" max="5120" width="11.42578125" style="28"/>
    <col min="5121" max="5121" width="6.5703125" style="28" customWidth="1"/>
    <col min="5122" max="5122" width="28.7109375" style="28" bestFit="1" customWidth="1"/>
    <col min="5123" max="5124" width="11.28515625" style="28" bestFit="1" customWidth="1"/>
    <col min="5125" max="5130" width="10.28515625" style="28" customWidth="1"/>
    <col min="5131" max="5133" width="11.42578125" style="28"/>
    <col min="5134" max="5134" width="11.7109375" style="28" bestFit="1" customWidth="1"/>
    <col min="5135" max="5376" width="11.42578125" style="28"/>
    <col min="5377" max="5377" width="6.5703125" style="28" customWidth="1"/>
    <col min="5378" max="5378" width="28.7109375" style="28" bestFit="1" customWidth="1"/>
    <col min="5379" max="5380" width="11.28515625" style="28" bestFit="1" customWidth="1"/>
    <col min="5381" max="5386" width="10.28515625" style="28" customWidth="1"/>
    <col min="5387" max="5389" width="11.42578125" style="28"/>
    <col min="5390" max="5390" width="11.7109375" style="28" bestFit="1" customWidth="1"/>
    <col min="5391" max="5632" width="11.42578125" style="28"/>
    <col min="5633" max="5633" width="6.5703125" style="28" customWidth="1"/>
    <col min="5634" max="5634" width="28.7109375" style="28" bestFit="1" customWidth="1"/>
    <col min="5635" max="5636" width="11.28515625" style="28" bestFit="1" customWidth="1"/>
    <col min="5637" max="5642" width="10.28515625" style="28" customWidth="1"/>
    <col min="5643" max="5645" width="11.42578125" style="28"/>
    <col min="5646" max="5646" width="11.7109375" style="28" bestFit="1" customWidth="1"/>
    <col min="5647" max="5888" width="11.42578125" style="28"/>
    <col min="5889" max="5889" width="6.5703125" style="28" customWidth="1"/>
    <col min="5890" max="5890" width="28.7109375" style="28" bestFit="1" customWidth="1"/>
    <col min="5891" max="5892" width="11.28515625" style="28" bestFit="1" customWidth="1"/>
    <col min="5893" max="5898" width="10.28515625" style="28" customWidth="1"/>
    <col min="5899" max="5901" width="11.42578125" style="28"/>
    <col min="5902" max="5902" width="11.7109375" style="28" bestFit="1" customWidth="1"/>
    <col min="5903" max="6144" width="11.42578125" style="28"/>
    <col min="6145" max="6145" width="6.5703125" style="28" customWidth="1"/>
    <col min="6146" max="6146" width="28.7109375" style="28" bestFit="1" customWidth="1"/>
    <col min="6147" max="6148" width="11.28515625" style="28" bestFit="1" customWidth="1"/>
    <col min="6149" max="6154" width="10.28515625" style="28" customWidth="1"/>
    <col min="6155" max="6157" width="11.42578125" style="28"/>
    <col min="6158" max="6158" width="11.7109375" style="28" bestFit="1" customWidth="1"/>
    <col min="6159" max="6400" width="11.42578125" style="28"/>
    <col min="6401" max="6401" width="6.5703125" style="28" customWidth="1"/>
    <col min="6402" max="6402" width="28.7109375" style="28" bestFit="1" customWidth="1"/>
    <col min="6403" max="6404" width="11.28515625" style="28" bestFit="1" customWidth="1"/>
    <col min="6405" max="6410" width="10.28515625" style="28" customWidth="1"/>
    <col min="6411" max="6413" width="11.42578125" style="28"/>
    <col min="6414" max="6414" width="11.7109375" style="28" bestFit="1" customWidth="1"/>
    <col min="6415" max="6656" width="11.42578125" style="28"/>
    <col min="6657" max="6657" width="6.5703125" style="28" customWidth="1"/>
    <col min="6658" max="6658" width="28.7109375" style="28" bestFit="1" customWidth="1"/>
    <col min="6659" max="6660" width="11.28515625" style="28" bestFit="1" customWidth="1"/>
    <col min="6661" max="6666" width="10.28515625" style="28" customWidth="1"/>
    <col min="6667" max="6669" width="11.42578125" style="28"/>
    <col min="6670" max="6670" width="11.7109375" style="28" bestFit="1" customWidth="1"/>
    <col min="6671" max="6912" width="11.42578125" style="28"/>
    <col min="6913" max="6913" width="6.5703125" style="28" customWidth="1"/>
    <col min="6914" max="6914" width="28.7109375" style="28" bestFit="1" customWidth="1"/>
    <col min="6915" max="6916" width="11.28515625" style="28" bestFit="1" customWidth="1"/>
    <col min="6917" max="6922" width="10.28515625" style="28" customWidth="1"/>
    <col min="6923" max="6925" width="11.42578125" style="28"/>
    <col min="6926" max="6926" width="11.7109375" style="28" bestFit="1" customWidth="1"/>
    <col min="6927" max="7168" width="11.42578125" style="28"/>
    <col min="7169" max="7169" width="6.5703125" style="28" customWidth="1"/>
    <col min="7170" max="7170" width="28.7109375" style="28" bestFit="1" customWidth="1"/>
    <col min="7171" max="7172" width="11.28515625" style="28" bestFit="1" customWidth="1"/>
    <col min="7173" max="7178" width="10.28515625" style="28" customWidth="1"/>
    <col min="7179" max="7181" width="11.42578125" style="28"/>
    <col min="7182" max="7182" width="11.7109375" style="28" bestFit="1" customWidth="1"/>
    <col min="7183" max="7424" width="11.42578125" style="28"/>
    <col min="7425" max="7425" width="6.5703125" style="28" customWidth="1"/>
    <col min="7426" max="7426" width="28.7109375" style="28" bestFit="1" customWidth="1"/>
    <col min="7427" max="7428" width="11.28515625" style="28" bestFit="1" customWidth="1"/>
    <col min="7429" max="7434" width="10.28515625" style="28" customWidth="1"/>
    <col min="7435" max="7437" width="11.42578125" style="28"/>
    <col min="7438" max="7438" width="11.7109375" style="28" bestFit="1" customWidth="1"/>
    <col min="7439" max="7680" width="11.42578125" style="28"/>
    <col min="7681" max="7681" width="6.5703125" style="28" customWidth="1"/>
    <col min="7682" max="7682" width="28.7109375" style="28" bestFit="1" customWidth="1"/>
    <col min="7683" max="7684" width="11.28515625" style="28" bestFit="1" customWidth="1"/>
    <col min="7685" max="7690" width="10.28515625" style="28" customWidth="1"/>
    <col min="7691" max="7693" width="11.42578125" style="28"/>
    <col min="7694" max="7694" width="11.7109375" style="28" bestFit="1" customWidth="1"/>
    <col min="7695" max="7936" width="11.42578125" style="28"/>
    <col min="7937" max="7937" width="6.5703125" style="28" customWidth="1"/>
    <col min="7938" max="7938" width="28.7109375" style="28" bestFit="1" customWidth="1"/>
    <col min="7939" max="7940" width="11.28515625" style="28" bestFit="1" customWidth="1"/>
    <col min="7941" max="7946" width="10.28515625" style="28" customWidth="1"/>
    <col min="7947" max="7949" width="11.42578125" style="28"/>
    <col min="7950" max="7950" width="11.7109375" style="28" bestFit="1" customWidth="1"/>
    <col min="7951" max="8192" width="11.42578125" style="28"/>
    <col min="8193" max="8193" width="6.5703125" style="28" customWidth="1"/>
    <col min="8194" max="8194" width="28.7109375" style="28" bestFit="1" customWidth="1"/>
    <col min="8195" max="8196" width="11.28515625" style="28" bestFit="1" customWidth="1"/>
    <col min="8197" max="8202" width="10.28515625" style="28" customWidth="1"/>
    <col min="8203" max="8205" width="11.42578125" style="28"/>
    <col min="8206" max="8206" width="11.7109375" style="28" bestFit="1" customWidth="1"/>
    <col min="8207" max="8448" width="11.42578125" style="28"/>
    <col min="8449" max="8449" width="6.5703125" style="28" customWidth="1"/>
    <col min="8450" max="8450" width="28.7109375" style="28" bestFit="1" customWidth="1"/>
    <col min="8451" max="8452" width="11.28515625" style="28" bestFit="1" customWidth="1"/>
    <col min="8453" max="8458" width="10.28515625" style="28" customWidth="1"/>
    <col min="8459" max="8461" width="11.42578125" style="28"/>
    <col min="8462" max="8462" width="11.7109375" style="28" bestFit="1" customWidth="1"/>
    <col min="8463" max="8704" width="11.42578125" style="28"/>
    <col min="8705" max="8705" width="6.5703125" style="28" customWidth="1"/>
    <col min="8706" max="8706" width="28.7109375" style="28" bestFit="1" customWidth="1"/>
    <col min="8707" max="8708" width="11.28515625" style="28" bestFit="1" customWidth="1"/>
    <col min="8709" max="8714" width="10.28515625" style="28" customWidth="1"/>
    <col min="8715" max="8717" width="11.42578125" style="28"/>
    <col min="8718" max="8718" width="11.7109375" style="28" bestFit="1" customWidth="1"/>
    <col min="8719" max="8960" width="11.42578125" style="28"/>
    <col min="8961" max="8961" width="6.5703125" style="28" customWidth="1"/>
    <col min="8962" max="8962" width="28.7109375" style="28" bestFit="1" customWidth="1"/>
    <col min="8963" max="8964" width="11.28515625" style="28" bestFit="1" customWidth="1"/>
    <col min="8965" max="8970" width="10.28515625" style="28" customWidth="1"/>
    <col min="8971" max="8973" width="11.42578125" style="28"/>
    <col min="8974" max="8974" width="11.7109375" style="28" bestFit="1" customWidth="1"/>
    <col min="8975" max="9216" width="11.42578125" style="28"/>
    <col min="9217" max="9217" width="6.5703125" style="28" customWidth="1"/>
    <col min="9218" max="9218" width="28.7109375" style="28" bestFit="1" customWidth="1"/>
    <col min="9219" max="9220" width="11.28515625" style="28" bestFit="1" customWidth="1"/>
    <col min="9221" max="9226" width="10.28515625" style="28" customWidth="1"/>
    <col min="9227" max="9229" width="11.42578125" style="28"/>
    <col min="9230" max="9230" width="11.7109375" style="28" bestFit="1" customWidth="1"/>
    <col min="9231" max="9472" width="11.42578125" style="28"/>
    <col min="9473" max="9473" width="6.5703125" style="28" customWidth="1"/>
    <col min="9474" max="9474" width="28.7109375" style="28" bestFit="1" customWidth="1"/>
    <col min="9475" max="9476" width="11.28515625" style="28" bestFit="1" customWidth="1"/>
    <col min="9477" max="9482" width="10.28515625" style="28" customWidth="1"/>
    <col min="9483" max="9485" width="11.42578125" style="28"/>
    <col min="9486" max="9486" width="11.7109375" style="28" bestFit="1" customWidth="1"/>
    <col min="9487" max="9728" width="11.42578125" style="28"/>
    <col min="9729" max="9729" width="6.5703125" style="28" customWidth="1"/>
    <col min="9730" max="9730" width="28.7109375" style="28" bestFit="1" customWidth="1"/>
    <col min="9731" max="9732" width="11.28515625" style="28" bestFit="1" customWidth="1"/>
    <col min="9733" max="9738" width="10.28515625" style="28" customWidth="1"/>
    <col min="9739" max="9741" width="11.42578125" style="28"/>
    <col min="9742" max="9742" width="11.7109375" style="28" bestFit="1" customWidth="1"/>
    <col min="9743" max="9984" width="11.42578125" style="28"/>
    <col min="9985" max="9985" width="6.5703125" style="28" customWidth="1"/>
    <col min="9986" max="9986" width="28.7109375" style="28" bestFit="1" customWidth="1"/>
    <col min="9987" max="9988" width="11.28515625" style="28" bestFit="1" customWidth="1"/>
    <col min="9989" max="9994" width="10.28515625" style="28" customWidth="1"/>
    <col min="9995" max="9997" width="11.42578125" style="28"/>
    <col min="9998" max="9998" width="11.7109375" style="28" bestFit="1" customWidth="1"/>
    <col min="9999" max="10240" width="11.42578125" style="28"/>
    <col min="10241" max="10241" width="6.5703125" style="28" customWidth="1"/>
    <col min="10242" max="10242" width="28.7109375" style="28" bestFit="1" customWidth="1"/>
    <col min="10243" max="10244" width="11.28515625" style="28" bestFit="1" customWidth="1"/>
    <col min="10245" max="10250" width="10.28515625" style="28" customWidth="1"/>
    <col min="10251" max="10253" width="11.42578125" style="28"/>
    <col min="10254" max="10254" width="11.7109375" style="28" bestFit="1" customWidth="1"/>
    <col min="10255" max="10496" width="11.42578125" style="28"/>
    <col min="10497" max="10497" width="6.5703125" style="28" customWidth="1"/>
    <col min="10498" max="10498" width="28.7109375" style="28" bestFit="1" customWidth="1"/>
    <col min="10499" max="10500" width="11.28515625" style="28" bestFit="1" customWidth="1"/>
    <col min="10501" max="10506" width="10.28515625" style="28" customWidth="1"/>
    <col min="10507" max="10509" width="11.42578125" style="28"/>
    <col min="10510" max="10510" width="11.7109375" style="28" bestFit="1" customWidth="1"/>
    <col min="10511" max="10752" width="11.42578125" style="28"/>
    <col min="10753" max="10753" width="6.5703125" style="28" customWidth="1"/>
    <col min="10754" max="10754" width="28.7109375" style="28" bestFit="1" customWidth="1"/>
    <col min="10755" max="10756" width="11.28515625" style="28" bestFit="1" customWidth="1"/>
    <col min="10757" max="10762" width="10.28515625" style="28" customWidth="1"/>
    <col min="10763" max="10765" width="11.42578125" style="28"/>
    <col min="10766" max="10766" width="11.7109375" style="28" bestFit="1" customWidth="1"/>
    <col min="10767" max="11008" width="11.42578125" style="28"/>
    <col min="11009" max="11009" width="6.5703125" style="28" customWidth="1"/>
    <col min="11010" max="11010" width="28.7109375" style="28" bestFit="1" customWidth="1"/>
    <col min="11011" max="11012" width="11.28515625" style="28" bestFit="1" customWidth="1"/>
    <col min="11013" max="11018" width="10.28515625" style="28" customWidth="1"/>
    <col min="11019" max="11021" width="11.42578125" style="28"/>
    <col min="11022" max="11022" width="11.7109375" style="28" bestFit="1" customWidth="1"/>
    <col min="11023" max="11264" width="11.42578125" style="28"/>
    <col min="11265" max="11265" width="6.5703125" style="28" customWidth="1"/>
    <col min="11266" max="11266" width="28.7109375" style="28" bestFit="1" customWidth="1"/>
    <col min="11267" max="11268" width="11.28515625" style="28" bestFit="1" customWidth="1"/>
    <col min="11269" max="11274" width="10.28515625" style="28" customWidth="1"/>
    <col min="11275" max="11277" width="11.42578125" style="28"/>
    <col min="11278" max="11278" width="11.7109375" style="28" bestFit="1" customWidth="1"/>
    <col min="11279" max="11520" width="11.42578125" style="28"/>
    <col min="11521" max="11521" width="6.5703125" style="28" customWidth="1"/>
    <col min="11522" max="11522" width="28.7109375" style="28" bestFit="1" customWidth="1"/>
    <col min="11523" max="11524" width="11.28515625" style="28" bestFit="1" customWidth="1"/>
    <col min="11525" max="11530" width="10.28515625" style="28" customWidth="1"/>
    <col min="11531" max="11533" width="11.42578125" style="28"/>
    <col min="11534" max="11534" width="11.7109375" style="28" bestFit="1" customWidth="1"/>
    <col min="11535" max="11776" width="11.42578125" style="28"/>
    <col min="11777" max="11777" width="6.5703125" style="28" customWidth="1"/>
    <col min="11778" max="11778" width="28.7109375" style="28" bestFit="1" customWidth="1"/>
    <col min="11779" max="11780" width="11.28515625" style="28" bestFit="1" customWidth="1"/>
    <col min="11781" max="11786" width="10.28515625" style="28" customWidth="1"/>
    <col min="11787" max="11789" width="11.42578125" style="28"/>
    <col min="11790" max="11790" width="11.7109375" style="28" bestFit="1" customWidth="1"/>
    <col min="11791" max="12032" width="11.42578125" style="28"/>
    <col min="12033" max="12033" width="6.5703125" style="28" customWidth="1"/>
    <col min="12034" max="12034" width="28.7109375" style="28" bestFit="1" customWidth="1"/>
    <col min="12035" max="12036" width="11.28515625" style="28" bestFit="1" customWidth="1"/>
    <col min="12037" max="12042" width="10.28515625" style="28" customWidth="1"/>
    <col min="12043" max="12045" width="11.42578125" style="28"/>
    <col min="12046" max="12046" width="11.7109375" style="28" bestFit="1" customWidth="1"/>
    <col min="12047" max="12288" width="11.42578125" style="28"/>
    <col min="12289" max="12289" width="6.5703125" style="28" customWidth="1"/>
    <col min="12290" max="12290" width="28.7109375" style="28" bestFit="1" customWidth="1"/>
    <col min="12291" max="12292" width="11.28515625" style="28" bestFit="1" customWidth="1"/>
    <col min="12293" max="12298" width="10.28515625" style="28" customWidth="1"/>
    <col min="12299" max="12301" width="11.42578125" style="28"/>
    <col min="12302" max="12302" width="11.7109375" style="28" bestFit="1" customWidth="1"/>
    <col min="12303" max="12544" width="11.42578125" style="28"/>
    <col min="12545" max="12545" width="6.5703125" style="28" customWidth="1"/>
    <col min="12546" max="12546" width="28.7109375" style="28" bestFit="1" customWidth="1"/>
    <col min="12547" max="12548" width="11.28515625" style="28" bestFit="1" customWidth="1"/>
    <col min="12549" max="12554" width="10.28515625" style="28" customWidth="1"/>
    <col min="12555" max="12557" width="11.42578125" style="28"/>
    <col min="12558" max="12558" width="11.7109375" style="28" bestFit="1" customWidth="1"/>
    <col min="12559" max="12800" width="11.42578125" style="28"/>
    <col min="12801" max="12801" width="6.5703125" style="28" customWidth="1"/>
    <col min="12802" max="12802" width="28.7109375" style="28" bestFit="1" customWidth="1"/>
    <col min="12803" max="12804" width="11.28515625" style="28" bestFit="1" customWidth="1"/>
    <col min="12805" max="12810" width="10.28515625" style="28" customWidth="1"/>
    <col min="12811" max="12813" width="11.42578125" style="28"/>
    <col min="12814" max="12814" width="11.7109375" style="28" bestFit="1" customWidth="1"/>
    <col min="12815" max="13056" width="11.42578125" style="28"/>
    <col min="13057" max="13057" width="6.5703125" style="28" customWidth="1"/>
    <col min="13058" max="13058" width="28.7109375" style="28" bestFit="1" customWidth="1"/>
    <col min="13059" max="13060" width="11.28515625" style="28" bestFit="1" customWidth="1"/>
    <col min="13061" max="13066" width="10.28515625" style="28" customWidth="1"/>
    <col min="13067" max="13069" width="11.42578125" style="28"/>
    <col min="13070" max="13070" width="11.7109375" style="28" bestFit="1" customWidth="1"/>
    <col min="13071" max="13312" width="11.42578125" style="28"/>
    <col min="13313" max="13313" width="6.5703125" style="28" customWidth="1"/>
    <col min="13314" max="13314" width="28.7109375" style="28" bestFit="1" customWidth="1"/>
    <col min="13315" max="13316" width="11.28515625" style="28" bestFit="1" customWidth="1"/>
    <col min="13317" max="13322" width="10.28515625" style="28" customWidth="1"/>
    <col min="13323" max="13325" width="11.42578125" style="28"/>
    <col min="13326" max="13326" width="11.7109375" style="28" bestFit="1" customWidth="1"/>
    <col min="13327" max="13568" width="11.42578125" style="28"/>
    <col min="13569" max="13569" width="6.5703125" style="28" customWidth="1"/>
    <col min="13570" max="13570" width="28.7109375" style="28" bestFit="1" customWidth="1"/>
    <col min="13571" max="13572" width="11.28515625" style="28" bestFit="1" customWidth="1"/>
    <col min="13573" max="13578" width="10.28515625" style="28" customWidth="1"/>
    <col min="13579" max="13581" width="11.42578125" style="28"/>
    <col min="13582" max="13582" width="11.7109375" style="28" bestFit="1" customWidth="1"/>
    <col min="13583" max="13824" width="11.42578125" style="28"/>
    <col min="13825" max="13825" width="6.5703125" style="28" customWidth="1"/>
    <col min="13826" max="13826" width="28.7109375" style="28" bestFit="1" customWidth="1"/>
    <col min="13827" max="13828" width="11.28515625" style="28" bestFit="1" customWidth="1"/>
    <col min="13829" max="13834" width="10.28515625" style="28" customWidth="1"/>
    <col min="13835" max="13837" width="11.42578125" style="28"/>
    <col min="13838" max="13838" width="11.7109375" style="28" bestFit="1" customWidth="1"/>
    <col min="13839" max="14080" width="11.42578125" style="28"/>
    <col min="14081" max="14081" width="6.5703125" style="28" customWidth="1"/>
    <col min="14082" max="14082" width="28.7109375" style="28" bestFit="1" customWidth="1"/>
    <col min="14083" max="14084" width="11.28515625" style="28" bestFit="1" customWidth="1"/>
    <col min="14085" max="14090" width="10.28515625" style="28" customWidth="1"/>
    <col min="14091" max="14093" width="11.42578125" style="28"/>
    <col min="14094" max="14094" width="11.7109375" style="28" bestFit="1" customWidth="1"/>
    <col min="14095" max="14336" width="11.42578125" style="28"/>
    <col min="14337" max="14337" width="6.5703125" style="28" customWidth="1"/>
    <col min="14338" max="14338" width="28.7109375" style="28" bestFit="1" customWidth="1"/>
    <col min="14339" max="14340" width="11.28515625" style="28" bestFit="1" customWidth="1"/>
    <col min="14341" max="14346" width="10.28515625" style="28" customWidth="1"/>
    <col min="14347" max="14349" width="11.42578125" style="28"/>
    <col min="14350" max="14350" width="11.7109375" style="28" bestFit="1" customWidth="1"/>
    <col min="14351" max="14592" width="11.42578125" style="28"/>
    <col min="14593" max="14593" width="6.5703125" style="28" customWidth="1"/>
    <col min="14594" max="14594" width="28.7109375" style="28" bestFit="1" customWidth="1"/>
    <col min="14595" max="14596" width="11.28515625" style="28" bestFit="1" customWidth="1"/>
    <col min="14597" max="14602" width="10.28515625" style="28" customWidth="1"/>
    <col min="14603" max="14605" width="11.42578125" style="28"/>
    <col min="14606" max="14606" width="11.7109375" style="28" bestFit="1" customWidth="1"/>
    <col min="14607" max="14848" width="11.42578125" style="28"/>
    <col min="14849" max="14849" width="6.5703125" style="28" customWidth="1"/>
    <col min="14850" max="14850" width="28.7109375" style="28" bestFit="1" customWidth="1"/>
    <col min="14851" max="14852" width="11.28515625" style="28" bestFit="1" customWidth="1"/>
    <col min="14853" max="14858" width="10.28515625" style="28" customWidth="1"/>
    <col min="14859" max="14861" width="11.42578125" style="28"/>
    <col min="14862" max="14862" width="11.7109375" style="28" bestFit="1" customWidth="1"/>
    <col min="14863" max="15104" width="11.42578125" style="28"/>
    <col min="15105" max="15105" width="6.5703125" style="28" customWidth="1"/>
    <col min="15106" max="15106" width="28.7109375" style="28" bestFit="1" customWidth="1"/>
    <col min="15107" max="15108" width="11.28515625" style="28" bestFit="1" customWidth="1"/>
    <col min="15109" max="15114" width="10.28515625" style="28" customWidth="1"/>
    <col min="15115" max="15117" width="11.42578125" style="28"/>
    <col min="15118" max="15118" width="11.7109375" style="28" bestFit="1" customWidth="1"/>
    <col min="15119" max="15360" width="11.42578125" style="28"/>
    <col min="15361" max="15361" width="6.5703125" style="28" customWidth="1"/>
    <col min="15362" max="15362" width="28.7109375" style="28" bestFit="1" customWidth="1"/>
    <col min="15363" max="15364" width="11.28515625" style="28" bestFit="1" customWidth="1"/>
    <col min="15365" max="15370" width="10.28515625" style="28" customWidth="1"/>
    <col min="15371" max="15373" width="11.42578125" style="28"/>
    <col min="15374" max="15374" width="11.7109375" style="28" bestFit="1" customWidth="1"/>
    <col min="15375" max="15616" width="11.42578125" style="28"/>
    <col min="15617" max="15617" width="6.5703125" style="28" customWidth="1"/>
    <col min="15618" max="15618" width="28.7109375" style="28" bestFit="1" customWidth="1"/>
    <col min="15619" max="15620" width="11.28515625" style="28" bestFit="1" customWidth="1"/>
    <col min="15621" max="15626" width="10.28515625" style="28" customWidth="1"/>
    <col min="15627" max="15629" width="11.42578125" style="28"/>
    <col min="15630" max="15630" width="11.7109375" style="28" bestFit="1" customWidth="1"/>
    <col min="15631" max="15872" width="11.42578125" style="28"/>
    <col min="15873" max="15873" width="6.5703125" style="28" customWidth="1"/>
    <col min="15874" max="15874" width="28.7109375" style="28" bestFit="1" customWidth="1"/>
    <col min="15875" max="15876" width="11.28515625" style="28" bestFit="1" customWidth="1"/>
    <col min="15877" max="15882" width="10.28515625" style="28" customWidth="1"/>
    <col min="15883" max="15885" width="11.42578125" style="28"/>
    <col min="15886" max="15886" width="11.7109375" style="28" bestFit="1" customWidth="1"/>
    <col min="15887" max="16128" width="11.42578125" style="28"/>
    <col min="16129" max="16129" width="6.5703125" style="28" customWidth="1"/>
    <col min="16130" max="16130" width="28.7109375" style="28" bestFit="1" customWidth="1"/>
    <col min="16131" max="16132" width="11.28515625" style="28" bestFit="1" customWidth="1"/>
    <col min="16133" max="16138" width="10.28515625" style="28" customWidth="1"/>
    <col min="16139" max="16141" width="11.42578125" style="28"/>
    <col min="16142" max="16142" width="11.7109375" style="28" bestFit="1" customWidth="1"/>
    <col min="16143" max="16384" width="11.42578125" style="28"/>
  </cols>
  <sheetData>
    <row r="1" spans="1:22" x14ac:dyDescent="0.25">
      <c r="A1" s="70" t="s">
        <v>221</v>
      </c>
    </row>
    <row r="3" spans="1:22" x14ac:dyDescent="0.25">
      <c r="A3" s="48" t="s">
        <v>4</v>
      </c>
      <c r="B3" s="49" t="s">
        <v>5</v>
      </c>
      <c r="C3" s="138" t="s">
        <v>113</v>
      </c>
      <c r="D3" s="293" t="s">
        <v>1</v>
      </c>
      <c r="E3" s="294"/>
      <c r="F3" s="295"/>
      <c r="G3" s="139" t="s">
        <v>2</v>
      </c>
      <c r="H3" s="139" t="s">
        <v>3</v>
      </c>
      <c r="I3" s="64" t="s">
        <v>14</v>
      </c>
      <c r="J3" s="65"/>
      <c r="K3" s="66"/>
      <c r="N3" s="66"/>
    </row>
    <row r="4" spans="1:22" x14ac:dyDescent="0.25">
      <c r="A4" s="50"/>
      <c r="B4" s="51"/>
      <c r="C4" s="135" t="s">
        <v>114</v>
      </c>
      <c r="D4" s="135"/>
      <c r="E4" s="140"/>
      <c r="F4" s="137"/>
      <c r="G4" s="135"/>
      <c r="H4" s="136"/>
      <c r="I4" s="96"/>
      <c r="J4" s="275"/>
      <c r="K4" s="276"/>
      <c r="L4" s="264"/>
      <c r="M4" s="264"/>
      <c r="N4" s="276"/>
      <c r="O4" s="264"/>
      <c r="P4" s="264"/>
    </row>
    <row r="5" spans="1:22" ht="15.75" x14ac:dyDescent="0.25">
      <c r="A5" s="16">
        <v>1100</v>
      </c>
      <c r="B5" s="17" t="s">
        <v>39</v>
      </c>
      <c r="C5" s="10">
        <v>1700000</v>
      </c>
      <c r="D5" s="102">
        <v>-100000</v>
      </c>
      <c r="E5" s="102"/>
      <c r="F5" s="103"/>
      <c r="G5" s="104"/>
      <c r="H5" s="104">
        <f>SUM(C5:G5)</f>
        <v>1600000</v>
      </c>
      <c r="I5" s="97"/>
      <c r="J5" s="275"/>
      <c r="K5" s="276"/>
      <c r="L5" s="264"/>
      <c r="M5" s="264"/>
      <c r="N5" s="276"/>
      <c r="O5" s="264"/>
      <c r="P5" s="264"/>
    </row>
    <row r="6" spans="1:22" ht="15.75" x14ac:dyDescent="0.25">
      <c r="A6" s="16">
        <v>1230</v>
      </c>
      <c r="B6" s="17" t="s">
        <v>11</v>
      </c>
      <c r="C6" s="10">
        <v>210000</v>
      </c>
      <c r="D6" s="102">
        <v>-26000</v>
      </c>
      <c r="F6" s="102">
        <v>-30600</v>
      </c>
      <c r="G6" s="104"/>
      <c r="H6" s="104">
        <f>SUM(C6:F6)</f>
        <v>153400</v>
      </c>
      <c r="I6" s="64"/>
      <c r="Q6" s="28" t="s">
        <v>64</v>
      </c>
      <c r="R6" s="70" t="s">
        <v>110</v>
      </c>
    </row>
    <row r="7" spans="1:22" ht="15.75" x14ac:dyDescent="0.25">
      <c r="A7" s="16">
        <v>1239</v>
      </c>
      <c r="B7" s="17" t="s">
        <v>40</v>
      </c>
      <c r="C7" s="10">
        <v>-15000</v>
      </c>
      <c r="D7" s="102"/>
      <c r="E7" s="102">
        <v>15000</v>
      </c>
      <c r="F7" s="103"/>
      <c r="G7" s="104"/>
      <c r="H7" s="104">
        <f t="shared" ref="H7:H27" si="0">SUM(C7:F7)</f>
        <v>0</v>
      </c>
      <c r="I7" s="64" t="s">
        <v>7</v>
      </c>
      <c r="J7" s="65"/>
      <c r="R7" s="29" t="s">
        <v>20</v>
      </c>
      <c r="S7" s="29"/>
      <c r="T7" s="29"/>
      <c r="U7" s="29"/>
      <c r="V7" s="30"/>
    </row>
    <row r="8" spans="1:22" ht="15.75" x14ac:dyDescent="0.25">
      <c r="A8" s="16">
        <v>1250</v>
      </c>
      <c r="B8" s="17" t="s">
        <v>10</v>
      </c>
      <c r="C8" s="17">
        <v>240000</v>
      </c>
      <c r="D8" s="102"/>
      <c r="E8" s="102">
        <v>-60000</v>
      </c>
      <c r="F8" s="103">
        <v>-40000</v>
      </c>
      <c r="G8" s="104"/>
      <c r="H8" s="104">
        <f t="shared" si="0"/>
        <v>140000</v>
      </c>
      <c r="I8" s="64"/>
      <c r="J8" s="275"/>
      <c r="K8" s="276"/>
      <c r="L8" s="276"/>
      <c r="M8" s="264"/>
      <c r="N8" s="264"/>
      <c r="O8" s="264"/>
      <c r="P8" s="264"/>
      <c r="R8" s="29" t="s">
        <v>22</v>
      </c>
      <c r="S8" s="29"/>
      <c r="T8" s="29"/>
      <c r="U8" s="29"/>
      <c r="V8" s="33">
        <f>SUM(V7:V7)</f>
        <v>0</v>
      </c>
    </row>
    <row r="9" spans="1:22" ht="15.75" x14ac:dyDescent="0.25">
      <c r="A9" s="16">
        <v>1350</v>
      </c>
      <c r="B9" s="17" t="s">
        <v>6</v>
      </c>
      <c r="C9" s="17">
        <v>500000</v>
      </c>
      <c r="D9" s="102"/>
      <c r="E9" s="102"/>
      <c r="F9" s="103"/>
      <c r="G9" s="104"/>
      <c r="H9" s="104">
        <f t="shared" si="0"/>
        <v>500000</v>
      </c>
      <c r="I9" s="64"/>
      <c r="J9" s="264"/>
      <c r="K9" s="276"/>
      <c r="L9" s="276"/>
      <c r="M9" s="264"/>
      <c r="N9" s="264"/>
      <c r="O9" s="264"/>
      <c r="P9" s="264"/>
      <c r="R9" s="29"/>
      <c r="S9" s="29"/>
      <c r="T9" s="29"/>
      <c r="U9" s="29"/>
      <c r="V9" s="31"/>
    </row>
    <row r="10" spans="1:22" ht="15.75" x14ac:dyDescent="0.25">
      <c r="A10" s="16">
        <v>1460</v>
      </c>
      <c r="B10" s="17" t="s">
        <v>15</v>
      </c>
      <c r="C10" s="17">
        <v>811000</v>
      </c>
      <c r="D10" s="102">
        <v>-76000</v>
      </c>
      <c r="E10" s="102"/>
      <c r="F10" s="103"/>
      <c r="G10" s="104"/>
      <c r="H10" s="104">
        <f t="shared" si="0"/>
        <v>735000</v>
      </c>
      <c r="I10" s="64"/>
      <c r="J10" s="275"/>
      <c r="K10" s="276"/>
      <c r="L10" s="276"/>
      <c r="M10" s="264"/>
      <c r="N10" s="264"/>
      <c r="O10" s="264"/>
      <c r="P10" s="264"/>
      <c r="R10" s="29" t="s">
        <v>70</v>
      </c>
      <c r="S10" s="29"/>
      <c r="T10" s="29"/>
      <c r="U10" s="29"/>
      <c r="V10" s="30"/>
    </row>
    <row r="11" spans="1:22" ht="15.75" x14ac:dyDescent="0.25">
      <c r="A11" s="52">
        <v>1500</v>
      </c>
      <c r="B11" s="54" t="s">
        <v>17</v>
      </c>
      <c r="C11" s="53">
        <v>593400</v>
      </c>
      <c r="D11" s="102"/>
      <c r="E11" s="102"/>
      <c r="F11" s="103"/>
      <c r="G11" s="104"/>
      <c r="H11" s="104">
        <f t="shared" si="0"/>
        <v>593400</v>
      </c>
      <c r="I11" s="64"/>
      <c r="J11" s="275"/>
      <c r="K11" s="296"/>
      <c r="L11" s="296"/>
      <c r="M11" s="264"/>
      <c r="N11" s="264"/>
      <c r="O11" s="264"/>
      <c r="P11" s="264"/>
      <c r="R11" s="29" t="s">
        <v>75</v>
      </c>
      <c r="S11" s="29"/>
      <c r="T11" s="29"/>
      <c r="U11" s="29"/>
      <c r="V11" s="34"/>
    </row>
    <row r="12" spans="1:22" ht="15.75" x14ac:dyDescent="0.25">
      <c r="A12" s="52">
        <v>1580</v>
      </c>
      <c r="B12" s="54" t="s">
        <v>41</v>
      </c>
      <c r="C12" s="53">
        <v>-13000</v>
      </c>
      <c r="D12" s="102">
        <v>-17000</v>
      </c>
      <c r="E12" s="102"/>
      <c r="F12" s="103"/>
      <c r="G12" s="104"/>
      <c r="H12" s="104">
        <f t="shared" si="0"/>
        <v>-30000</v>
      </c>
      <c r="J12" s="275"/>
      <c r="K12" s="276"/>
      <c r="L12" s="277"/>
      <c r="M12" s="264"/>
      <c r="N12" s="264"/>
      <c r="O12" s="264"/>
      <c r="P12" s="264"/>
      <c r="R12" s="29" t="s">
        <v>23</v>
      </c>
      <c r="S12" s="29"/>
      <c r="T12" s="29"/>
      <c r="U12" s="29"/>
      <c r="V12" s="34"/>
    </row>
    <row r="13" spans="1:22" ht="15.75" x14ac:dyDescent="0.25">
      <c r="A13" s="52">
        <v>1730</v>
      </c>
      <c r="B13" s="54" t="s">
        <v>105</v>
      </c>
      <c r="C13" s="53"/>
      <c r="D13" s="102">
        <v>10500</v>
      </c>
      <c r="E13" s="102"/>
      <c r="F13" s="103"/>
      <c r="G13" s="104"/>
      <c r="H13" s="104">
        <f t="shared" si="0"/>
        <v>10500</v>
      </c>
      <c r="J13" s="275"/>
      <c r="K13" s="276"/>
      <c r="L13" s="276"/>
      <c r="M13" s="264"/>
      <c r="N13" s="264"/>
      <c r="O13" s="264"/>
      <c r="P13" s="264"/>
      <c r="R13" s="29" t="s">
        <v>8</v>
      </c>
      <c r="S13" s="29"/>
      <c r="T13" s="29"/>
      <c r="U13" s="29"/>
      <c r="V13" s="34"/>
    </row>
    <row r="14" spans="1:22" ht="15.75" x14ac:dyDescent="0.25">
      <c r="A14" s="52">
        <v>1950</v>
      </c>
      <c r="B14" s="54" t="s">
        <v>42</v>
      </c>
      <c r="C14" s="53">
        <v>74000</v>
      </c>
      <c r="D14" s="102"/>
      <c r="E14" s="102"/>
      <c r="F14" s="103"/>
      <c r="G14" s="104"/>
      <c r="H14" s="104">
        <f t="shared" si="0"/>
        <v>74000</v>
      </c>
      <c r="J14" s="65"/>
      <c r="K14" s="66"/>
      <c r="L14" s="66"/>
      <c r="R14" s="29" t="s">
        <v>24</v>
      </c>
      <c r="S14" s="29"/>
      <c r="T14" s="29"/>
      <c r="U14" s="29"/>
      <c r="V14" s="35"/>
    </row>
    <row r="15" spans="1:22" ht="15.75" x14ac:dyDescent="0.25">
      <c r="A15" s="52">
        <v>2000</v>
      </c>
      <c r="B15" s="54" t="s">
        <v>43</v>
      </c>
      <c r="C15" s="53">
        <v>-1000000</v>
      </c>
      <c r="D15" s="102"/>
      <c r="E15" s="102"/>
      <c r="F15" s="103"/>
      <c r="G15" s="104"/>
      <c r="H15" s="104">
        <f t="shared" si="0"/>
        <v>-1000000</v>
      </c>
      <c r="I15" s="64"/>
      <c r="J15" s="65"/>
      <c r="K15" s="66"/>
      <c r="N15" s="66"/>
      <c r="R15" s="29" t="s">
        <v>25</v>
      </c>
      <c r="S15" s="29"/>
      <c r="T15" s="29"/>
      <c r="U15" s="29"/>
      <c r="V15" s="36">
        <f>SUM(V10:V14)</f>
        <v>0</v>
      </c>
    </row>
    <row r="16" spans="1:22" ht="15.75" x14ac:dyDescent="0.25">
      <c r="A16" s="52">
        <v>2050</v>
      </c>
      <c r="B16" s="54" t="s">
        <v>44</v>
      </c>
      <c r="C16" s="53">
        <v>-418000</v>
      </c>
      <c r="D16" s="102"/>
      <c r="E16" s="102"/>
      <c r="F16" s="103">
        <f>-F46-F26</f>
        <v>-171270</v>
      </c>
      <c r="G16" s="104"/>
      <c r="H16" s="104">
        <f t="shared" si="0"/>
        <v>-589270</v>
      </c>
      <c r="I16" s="64" t="s">
        <v>93</v>
      </c>
      <c r="J16" s="65"/>
      <c r="N16" s="66"/>
      <c r="O16" s="66"/>
      <c r="R16" s="37" t="s">
        <v>26</v>
      </c>
      <c r="S16" s="29"/>
      <c r="T16" s="29"/>
      <c r="U16" s="29"/>
      <c r="V16" s="33">
        <f>V8-V15</f>
        <v>0</v>
      </c>
    </row>
    <row r="17" spans="1:22" ht="15.75" x14ac:dyDescent="0.25">
      <c r="A17" s="52">
        <v>2120</v>
      </c>
      <c r="B17" s="54" t="s">
        <v>45</v>
      </c>
      <c r="C17" s="53">
        <v>-62000</v>
      </c>
      <c r="D17" s="102">
        <v>15000</v>
      </c>
      <c r="E17" s="102"/>
      <c r="F17" s="103"/>
      <c r="G17" s="104"/>
      <c r="H17" s="104">
        <f t="shared" si="0"/>
        <v>-47000</v>
      </c>
      <c r="I17" s="96"/>
      <c r="J17" s="275"/>
      <c r="K17" s="264"/>
      <c r="L17" s="264"/>
      <c r="M17" s="264"/>
      <c r="N17" s="276"/>
      <c r="O17" s="276"/>
      <c r="P17" s="264"/>
      <c r="R17" s="39"/>
      <c r="S17" s="39"/>
      <c r="T17" s="39"/>
      <c r="U17" s="39"/>
      <c r="V17" s="40"/>
    </row>
    <row r="18" spans="1:22" ht="15.75" x14ac:dyDescent="0.25">
      <c r="A18" s="52">
        <v>2240</v>
      </c>
      <c r="B18" s="54" t="s">
        <v>46</v>
      </c>
      <c r="C18" s="53">
        <v>-856500</v>
      </c>
      <c r="D18" s="102"/>
      <c r="E18" s="102"/>
      <c r="F18" s="103"/>
      <c r="G18" s="104"/>
      <c r="H18" s="104">
        <f t="shared" si="0"/>
        <v>-856500</v>
      </c>
      <c r="I18" s="97"/>
      <c r="J18" s="275"/>
      <c r="K18" s="264"/>
      <c r="L18" s="264"/>
      <c r="M18" s="264"/>
      <c r="N18" s="276"/>
      <c r="O18" s="276"/>
      <c r="P18" s="264"/>
      <c r="R18" s="29" t="s">
        <v>27</v>
      </c>
      <c r="S18" s="29"/>
      <c r="T18" s="29"/>
      <c r="U18" s="29"/>
      <c r="V18" s="30"/>
    </row>
    <row r="19" spans="1:22" ht="15.75" x14ac:dyDescent="0.25">
      <c r="A19" s="52">
        <v>2380</v>
      </c>
      <c r="B19" s="54" t="s">
        <v>47</v>
      </c>
      <c r="C19" s="53">
        <v>-229910</v>
      </c>
      <c r="D19" s="102"/>
      <c r="E19" s="102"/>
      <c r="F19" s="103"/>
      <c r="G19" s="104"/>
      <c r="H19" s="104">
        <f t="shared" si="0"/>
        <v>-229910</v>
      </c>
      <c r="J19" s="65"/>
      <c r="K19" s="66"/>
      <c r="N19" s="66"/>
      <c r="R19" s="29" t="s">
        <v>29</v>
      </c>
      <c r="S19" s="29"/>
      <c r="T19" s="29"/>
      <c r="U19" s="29"/>
      <c r="V19" s="32"/>
    </row>
    <row r="20" spans="1:22" ht="15.75" x14ac:dyDescent="0.25">
      <c r="A20" s="52">
        <v>2400</v>
      </c>
      <c r="B20" s="54" t="s">
        <v>48</v>
      </c>
      <c r="C20" s="53">
        <v>-353640</v>
      </c>
      <c r="D20" s="102"/>
      <c r="E20" s="102"/>
      <c r="F20" s="103"/>
      <c r="G20" s="104"/>
      <c r="H20" s="104">
        <f t="shared" si="0"/>
        <v>-353640</v>
      </c>
      <c r="I20" s="64" t="s">
        <v>96</v>
      </c>
      <c r="J20" s="65"/>
      <c r="K20" s="66"/>
      <c r="N20" s="66"/>
      <c r="Q20" s="38"/>
      <c r="R20" s="28" t="s">
        <v>30</v>
      </c>
      <c r="T20" s="29"/>
      <c r="U20" s="29"/>
      <c r="V20" s="33">
        <f>V18-V19</f>
        <v>0</v>
      </c>
    </row>
    <row r="21" spans="1:22" ht="15.75" x14ac:dyDescent="0.25">
      <c r="A21" s="52">
        <v>2500</v>
      </c>
      <c r="B21" s="54" t="s">
        <v>49</v>
      </c>
      <c r="C21" s="53">
        <v>-250</v>
      </c>
      <c r="D21" s="102">
        <v>-98750</v>
      </c>
      <c r="E21" s="102"/>
      <c r="F21" s="103"/>
      <c r="G21" s="104"/>
      <c r="H21" s="104">
        <f t="shared" si="0"/>
        <v>-99000</v>
      </c>
      <c r="I21" s="64"/>
      <c r="J21" s="275"/>
      <c r="K21" s="276"/>
      <c r="L21" s="264"/>
      <c r="M21" s="264"/>
      <c r="N21" s="276"/>
      <c r="O21" s="264"/>
      <c r="P21" s="264"/>
      <c r="R21" s="42"/>
      <c r="S21" s="42"/>
      <c r="T21" s="42"/>
      <c r="U21" s="42"/>
      <c r="V21" s="43"/>
    </row>
    <row r="22" spans="1:22" ht="15.75" x14ac:dyDescent="0.25">
      <c r="A22" s="52">
        <v>2600</v>
      </c>
      <c r="B22" s="54" t="s">
        <v>50</v>
      </c>
      <c r="C22" s="53">
        <v>-74000</v>
      </c>
      <c r="D22" s="102"/>
      <c r="E22" s="102"/>
      <c r="F22" s="103"/>
      <c r="G22" s="104"/>
      <c r="H22" s="104">
        <f t="shared" si="0"/>
        <v>-74000</v>
      </c>
      <c r="I22" s="64"/>
      <c r="J22" s="275"/>
      <c r="K22" s="276"/>
      <c r="L22" s="264"/>
      <c r="M22" s="264"/>
      <c r="N22" s="276"/>
      <c r="O22" s="264"/>
      <c r="P22" s="264"/>
      <c r="R22" s="37" t="s">
        <v>31</v>
      </c>
      <c r="S22" s="29"/>
      <c r="T22" s="29"/>
      <c r="U22" s="29"/>
      <c r="V22" s="30">
        <f>V16+V20</f>
        <v>0</v>
      </c>
    </row>
    <row r="23" spans="1:22" ht="15.75" x14ac:dyDescent="0.25">
      <c r="A23" s="52">
        <v>2740</v>
      </c>
      <c r="B23" s="54" t="s">
        <v>51</v>
      </c>
      <c r="C23" s="53">
        <v>-30200</v>
      </c>
      <c r="D23" s="102"/>
      <c r="E23" s="102"/>
      <c r="F23" s="103"/>
      <c r="G23" s="104"/>
      <c r="H23" s="104">
        <f t="shared" si="0"/>
        <v>-30200</v>
      </c>
      <c r="I23" s="64"/>
      <c r="J23" s="65"/>
      <c r="K23" s="66"/>
      <c r="L23" s="66"/>
      <c r="R23" s="44"/>
      <c r="S23" s="42"/>
      <c r="T23" s="42"/>
      <c r="U23" s="42"/>
      <c r="V23" s="43"/>
    </row>
    <row r="24" spans="1:22" ht="15.75" x14ac:dyDescent="0.25">
      <c r="A24" s="52">
        <v>2770</v>
      </c>
      <c r="B24" s="55" t="s">
        <v>52</v>
      </c>
      <c r="C24" s="53">
        <v>-56000</v>
      </c>
      <c r="D24" s="102"/>
      <c r="E24" s="102"/>
      <c r="F24" s="103"/>
      <c r="G24" s="104"/>
      <c r="H24" s="104">
        <f t="shared" si="0"/>
        <v>-56000</v>
      </c>
      <c r="I24" s="64" t="s">
        <v>98</v>
      </c>
      <c r="J24" s="65"/>
      <c r="K24" s="66"/>
      <c r="L24" s="66"/>
      <c r="R24" s="29" t="s">
        <v>32</v>
      </c>
      <c r="S24" s="29"/>
      <c r="T24" s="29"/>
      <c r="U24" s="29"/>
      <c r="V24" s="36"/>
    </row>
    <row r="25" spans="1:22" ht="15.75" x14ac:dyDescent="0.25">
      <c r="A25" s="52">
        <v>2780</v>
      </c>
      <c r="B25" s="56" t="s">
        <v>53</v>
      </c>
      <c r="C25" s="53">
        <v>-39780</v>
      </c>
      <c r="D25" s="102"/>
      <c r="E25" s="102"/>
      <c r="F25" s="103"/>
      <c r="G25" s="104"/>
      <c r="H25" s="104">
        <f t="shared" si="0"/>
        <v>-39780</v>
      </c>
      <c r="I25" s="64"/>
      <c r="J25" s="275"/>
      <c r="K25" s="276"/>
      <c r="L25" s="276"/>
      <c r="M25" s="264"/>
      <c r="N25" s="264"/>
      <c r="O25" s="264"/>
      <c r="P25" s="264"/>
      <c r="Q25" s="41"/>
      <c r="R25" s="42"/>
      <c r="S25" s="42"/>
      <c r="T25" s="42"/>
      <c r="U25" s="42"/>
      <c r="V25" s="43"/>
    </row>
    <row r="26" spans="1:22" ht="15.75" x14ac:dyDescent="0.25">
      <c r="A26" s="52">
        <v>2800</v>
      </c>
      <c r="B26" s="56" t="s">
        <v>36</v>
      </c>
      <c r="C26" s="53"/>
      <c r="D26" s="102"/>
      <c r="E26" s="102"/>
      <c r="F26" s="103">
        <v>-120000</v>
      </c>
      <c r="G26" s="104"/>
      <c r="H26" s="104">
        <f t="shared" si="0"/>
        <v>-120000</v>
      </c>
      <c r="I26" s="64"/>
      <c r="J26" s="275"/>
      <c r="K26" s="276"/>
      <c r="L26" s="276"/>
      <c r="M26" s="264"/>
      <c r="N26" s="264"/>
      <c r="O26" s="264"/>
      <c r="P26" s="264"/>
      <c r="R26" s="42"/>
      <c r="S26" s="42"/>
      <c r="T26" s="42"/>
      <c r="U26" s="42"/>
      <c r="V26" s="43"/>
    </row>
    <row r="27" spans="1:22" ht="15.75" x14ac:dyDescent="0.25">
      <c r="A27" s="52">
        <v>2940</v>
      </c>
      <c r="B27" s="56" t="s">
        <v>73</v>
      </c>
      <c r="C27" s="53">
        <v>-281000</v>
      </c>
      <c r="D27" s="102"/>
      <c r="E27" s="102"/>
      <c r="F27" s="103"/>
      <c r="G27" s="104"/>
      <c r="H27" s="104">
        <f t="shared" si="0"/>
        <v>-281000</v>
      </c>
      <c r="I27" s="64"/>
      <c r="J27" s="65"/>
      <c r="K27" s="66"/>
      <c r="L27" s="66"/>
      <c r="Q27" s="41"/>
      <c r="R27" s="37" t="s">
        <v>33</v>
      </c>
      <c r="S27" s="29"/>
      <c r="T27" s="29"/>
      <c r="U27" s="29"/>
      <c r="V27" s="36">
        <f>V22-V24</f>
        <v>0</v>
      </c>
    </row>
    <row r="28" spans="1:22" ht="15.75" x14ac:dyDescent="0.25">
      <c r="A28" s="52">
        <v>2950</v>
      </c>
      <c r="B28" s="56" t="s">
        <v>106</v>
      </c>
      <c r="C28" s="53"/>
      <c r="D28" s="102"/>
      <c r="E28" s="102"/>
      <c r="F28" s="103"/>
      <c r="G28" s="104"/>
      <c r="H28" s="104"/>
      <c r="I28" s="64" t="s">
        <v>99</v>
      </c>
      <c r="J28" s="65"/>
      <c r="K28" s="66"/>
      <c r="L28" s="66"/>
      <c r="R28" s="29"/>
      <c r="S28" s="29"/>
      <c r="T28" s="29"/>
      <c r="U28" s="29"/>
      <c r="V28" s="31"/>
    </row>
    <row r="29" spans="1:22" ht="15.75" x14ac:dyDescent="0.25">
      <c r="A29" s="52">
        <v>3000</v>
      </c>
      <c r="B29" s="56" t="s">
        <v>54</v>
      </c>
      <c r="C29" s="53">
        <v>-9145000</v>
      </c>
      <c r="D29" s="102"/>
      <c r="E29" s="102"/>
      <c r="F29" s="103"/>
      <c r="G29" s="104">
        <f>SUM(C29:F29)</f>
        <v>-9145000</v>
      </c>
      <c r="H29" s="104"/>
      <c r="I29" s="64"/>
      <c r="J29" s="275"/>
      <c r="K29" s="276"/>
      <c r="L29" s="276"/>
      <c r="M29" s="264"/>
      <c r="N29" s="264"/>
      <c r="O29" s="264"/>
      <c r="P29" s="264"/>
      <c r="Q29" s="41"/>
      <c r="R29" s="45" t="s">
        <v>34</v>
      </c>
      <c r="S29" s="29"/>
      <c r="T29" s="29"/>
      <c r="U29" s="29"/>
      <c r="V29" s="31"/>
    </row>
    <row r="30" spans="1:22" ht="15.75" x14ac:dyDescent="0.25">
      <c r="A30" s="52">
        <v>3800</v>
      </c>
      <c r="B30" s="56" t="s">
        <v>55</v>
      </c>
      <c r="C30" s="53"/>
      <c r="D30" s="102"/>
      <c r="E30" s="102"/>
      <c r="F30" s="103"/>
      <c r="G30" s="104"/>
      <c r="H30" s="104"/>
      <c r="I30" s="64"/>
      <c r="J30" s="275"/>
      <c r="K30" s="276"/>
      <c r="L30" s="276"/>
      <c r="M30" s="264"/>
      <c r="N30" s="264"/>
      <c r="O30" s="264"/>
      <c r="P30" s="264"/>
      <c r="Q30" s="41"/>
      <c r="R30" s="45" t="s">
        <v>35</v>
      </c>
      <c r="S30" s="29"/>
      <c r="T30" s="29"/>
      <c r="U30" s="29"/>
      <c r="V30" s="31"/>
    </row>
    <row r="31" spans="1:22" ht="15.75" x14ac:dyDescent="0.25">
      <c r="A31" s="52">
        <v>4300</v>
      </c>
      <c r="B31" s="56" t="s">
        <v>16</v>
      </c>
      <c r="C31" s="53">
        <v>4980800</v>
      </c>
      <c r="D31" s="102">
        <v>76000</v>
      </c>
      <c r="E31" s="102"/>
      <c r="F31" s="103"/>
      <c r="G31" s="104">
        <f t="shared" ref="G31:G45" si="1">SUM(C31:F31)</f>
        <v>5056800</v>
      </c>
      <c r="H31" s="104"/>
      <c r="I31" s="64"/>
      <c r="J31" s="65"/>
      <c r="K31" s="66"/>
      <c r="L31" s="66"/>
      <c r="R31" s="29" t="s">
        <v>36</v>
      </c>
      <c r="S31" s="29"/>
      <c r="T31" s="29"/>
      <c r="U31" s="29"/>
      <c r="V31" s="30"/>
    </row>
    <row r="32" spans="1:22" ht="15.75" x14ac:dyDescent="0.25">
      <c r="A32" s="52">
        <v>5000</v>
      </c>
      <c r="B32" s="55" t="s">
        <v>74</v>
      </c>
      <c r="C32" s="53">
        <v>2633000</v>
      </c>
      <c r="D32" s="102"/>
      <c r="E32" s="103"/>
      <c r="F32" s="102"/>
      <c r="G32" s="104">
        <f t="shared" si="1"/>
        <v>2633000</v>
      </c>
      <c r="H32" s="104"/>
      <c r="I32" s="64" t="s">
        <v>100</v>
      </c>
      <c r="J32" s="65"/>
      <c r="K32" s="66"/>
      <c r="L32" s="66"/>
      <c r="R32" s="29" t="s">
        <v>37</v>
      </c>
      <c r="S32" s="29"/>
      <c r="T32" s="29"/>
      <c r="U32" s="29"/>
      <c r="V32" s="32"/>
    </row>
    <row r="33" spans="1:24" ht="15.75" x14ac:dyDescent="0.25">
      <c r="A33" s="52">
        <v>5400</v>
      </c>
      <c r="B33" s="56" t="s">
        <v>56</v>
      </c>
      <c r="C33" s="53">
        <v>279000</v>
      </c>
      <c r="D33" s="102"/>
      <c r="E33" s="103"/>
      <c r="F33" s="102"/>
      <c r="G33" s="104">
        <f t="shared" si="1"/>
        <v>279000</v>
      </c>
      <c r="H33" s="104"/>
      <c r="I33" s="64"/>
      <c r="J33" s="275"/>
      <c r="K33" s="276"/>
      <c r="L33" s="276"/>
      <c r="M33" s="264"/>
      <c r="N33" s="264"/>
      <c r="O33" s="264"/>
      <c r="P33" s="264"/>
      <c r="R33" s="29" t="s">
        <v>38</v>
      </c>
      <c r="S33" s="29"/>
      <c r="T33" s="29"/>
      <c r="U33" s="29"/>
      <c r="V33" s="33">
        <f>SUM(V31:V32)</f>
        <v>0</v>
      </c>
    </row>
    <row r="34" spans="1:24" ht="15.75" x14ac:dyDescent="0.25">
      <c r="A34" s="52">
        <v>5420</v>
      </c>
      <c r="B34" s="56" t="s">
        <v>57</v>
      </c>
      <c r="C34" s="53">
        <v>49000</v>
      </c>
      <c r="D34" s="102"/>
      <c r="E34" s="103"/>
      <c r="F34" s="102"/>
      <c r="G34" s="104">
        <f t="shared" si="1"/>
        <v>49000</v>
      </c>
      <c r="H34" s="104"/>
      <c r="I34" s="64"/>
      <c r="J34" s="275"/>
      <c r="K34" s="276"/>
      <c r="L34" s="276"/>
      <c r="M34" s="264"/>
      <c r="N34" s="264"/>
      <c r="O34" s="264"/>
      <c r="P34" s="264"/>
    </row>
    <row r="35" spans="1:24" ht="15.75" x14ac:dyDescent="0.25">
      <c r="A35" s="52">
        <v>6010</v>
      </c>
      <c r="B35" s="56" t="s">
        <v>9</v>
      </c>
      <c r="C35" s="53"/>
      <c r="D35" s="102">
        <v>100000</v>
      </c>
      <c r="E35" s="103">
        <v>60000</v>
      </c>
      <c r="F35" s="102">
        <v>30600</v>
      </c>
      <c r="G35" s="104">
        <f t="shared" si="1"/>
        <v>190600</v>
      </c>
      <c r="H35" s="104"/>
      <c r="I35" s="64"/>
      <c r="J35" s="275"/>
      <c r="K35" s="276"/>
      <c r="L35" s="276"/>
      <c r="M35" s="264"/>
      <c r="N35" s="264"/>
      <c r="O35" s="264"/>
      <c r="P35" s="264"/>
    </row>
    <row r="36" spans="1:24" ht="15.75" x14ac:dyDescent="0.25">
      <c r="A36" s="52">
        <v>6050</v>
      </c>
      <c r="B36" s="56" t="s">
        <v>107</v>
      </c>
      <c r="C36" s="53"/>
      <c r="D36" s="102"/>
      <c r="E36" s="103"/>
      <c r="F36" s="102">
        <v>40000</v>
      </c>
      <c r="G36" s="104">
        <f t="shared" si="1"/>
        <v>40000</v>
      </c>
      <c r="H36" s="104"/>
      <c r="I36" s="64"/>
      <c r="J36" s="65"/>
      <c r="K36" s="66"/>
      <c r="L36" s="66"/>
      <c r="Q36" s="64" t="s">
        <v>111</v>
      </c>
      <c r="R36" s="65"/>
    </row>
    <row r="37" spans="1:24" ht="15.75" x14ac:dyDescent="0.25">
      <c r="A37" s="52">
        <v>6390</v>
      </c>
      <c r="B37" s="56" t="s">
        <v>58</v>
      </c>
      <c r="C37" s="53">
        <v>141260</v>
      </c>
      <c r="D37" s="102">
        <v>-10500</v>
      </c>
      <c r="E37" s="103"/>
      <c r="F37" s="102"/>
      <c r="G37" s="104">
        <f t="shared" si="1"/>
        <v>130760</v>
      </c>
      <c r="H37" s="104"/>
      <c r="I37" s="64" t="s">
        <v>101</v>
      </c>
      <c r="J37" s="65"/>
      <c r="K37" s="66"/>
      <c r="L37" s="66"/>
      <c r="Q37" s="64"/>
      <c r="R37" s="275"/>
      <c r="S37" s="264"/>
      <c r="T37" s="264"/>
      <c r="U37" s="264"/>
      <c r="V37" s="264"/>
      <c r="W37" s="264"/>
      <c r="X37" s="264"/>
    </row>
    <row r="38" spans="1:24" ht="15.75" x14ac:dyDescent="0.25">
      <c r="A38" s="52">
        <v>7790</v>
      </c>
      <c r="B38" s="56" t="s">
        <v>59</v>
      </c>
      <c r="C38" s="53">
        <v>288820</v>
      </c>
      <c r="D38" s="102"/>
      <c r="E38" s="103"/>
      <c r="F38" s="102"/>
      <c r="G38" s="104">
        <f t="shared" si="1"/>
        <v>288820</v>
      </c>
      <c r="H38" s="104"/>
      <c r="I38" s="64"/>
      <c r="J38" s="275"/>
      <c r="K38" s="276"/>
      <c r="L38" s="276"/>
      <c r="M38" s="264"/>
      <c r="N38" s="264"/>
      <c r="O38" s="264"/>
      <c r="P38" s="264"/>
      <c r="Q38" s="95"/>
      <c r="R38" s="275"/>
      <c r="S38" s="264"/>
      <c r="T38" s="264"/>
      <c r="U38" s="264"/>
      <c r="V38" s="264"/>
      <c r="W38" s="264"/>
      <c r="X38" s="264"/>
    </row>
    <row r="39" spans="1:24" ht="15.75" x14ac:dyDescent="0.25">
      <c r="A39" s="52">
        <v>7800</v>
      </c>
      <c r="B39" s="56" t="s">
        <v>13</v>
      </c>
      <c r="C39" s="53"/>
      <c r="D39" s="102">
        <v>26000</v>
      </c>
      <c r="E39" s="103">
        <v>-15000</v>
      </c>
      <c r="F39" s="102"/>
      <c r="G39" s="104">
        <f t="shared" si="1"/>
        <v>11000</v>
      </c>
      <c r="H39" s="104"/>
      <c r="I39" s="64"/>
      <c r="J39" s="65"/>
      <c r="K39" s="66"/>
      <c r="L39" s="66"/>
      <c r="Q39" s="95"/>
      <c r="R39" s="275"/>
      <c r="S39" s="264"/>
      <c r="T39" s="264"/>
      <c r="U39" s="264"/>
      <c r="V39" s="264"/>
      <c r="W39" s="264"/>
      <c r="X39" s="264"/>
    </row>
    <row r="40" spans="1:24" ht="15.75" x14ac:dyDescent="0.25">
      <c r="A40" s="52">
        <v>7830</v>
      </c>
      <c r="B40" s="56" t="s">
        <v>19</v>
      </c>
      <c r="C40" s="53">
        <v>17500</v>
      </c>
      <c r="D40" s="102">
        <v>17000</v>
      </c>
      <c r="E40" s="102"/>
      <c r="F40" s="102"/>
      <c r="G40" s="104">
        <f t="shared" si="1"/>
        <v>34500</v>
      </c>
      <c r="H40" s="104"/>
      <c r="I40" s="64" t="s">
        <v>102</v>
      </c>
      <c r="J40" s="278" t="s">
        <v>211</v>
      </c>
      <c r="K40" s="279"/>
      <c r="L40" s="279"/>
      <c r="M40" s="261"/>
      <c r="N40" s="261"/>
      <c r="O40" s="36"/>
      <c r="Q40" s="95"/>
      <c r="R40" s="275"/>
      <c r="S40" s="264"/>
      <c r="T40" s="264"/>
      <c r="U40" s="264"/>
      <c r="V40" s="264"/>
      <c r="W40" s="264"/>
      <c r="X40" s="264"/>
    </row>
    <row r="41" spans="1:24" ht="15.75" x14ac:dyDescent="0.25">
      <c r="A41" s="52">
        <v>8050</v>
      </c>
      <c r="B41" s="56" t="s">
        <v>60</v>
      </c>
      <c r="C41" s="53">
        <v>-1000</v>
      </c>
      <c r="D41" s="102"/>
      <c r="E41" s="102"/>
      <c r="F41" s="102"/>
      <c r="G41" s="104">
        <f t="shared" si="1"/>
        <v>-1000</v>
      </c>
      <c r="H41" s="104"/>
      <c r="I41" s="64"/>
      <c r="J41" s="65"/>
      <c r="K41" s="66"/>
      <c r="L41" s="66"/>
      <c r="Q41" s="95"/>
      <c r="R41" s="275"/>
      <c r="S41" s="264"/>
      <c r="T41" s="264"/>
      <c r="U41" s="264"/>
      <c r="V41" s="264"/>
      <c r="W41" s="264"/>
      <c r="X41" s="264"/>
    </row>
    <row r="42" spans="1:24" ht="15.75" x14ac:dyDescent="0.25">
      <c r="A42" s="52">
        <v>8100</v>
      </c>
      <c r="B42" s="56" t="s">
        <v>61</v>
      </c>
      <c r="C42" s="53"/>
      <c r="D42" s="102"/>
      <c r="E42" s="102"/>
      <c r="F42" s="102"/>
      <c r="G42" s="104">
        <f t="shared" si="1"/>
        <v>0</v>
      </c>
      <c r="H42" s="104"/>
      <c r="I42" s="64" t="s">
        <v>104</v>
      </c>
      <c r="J42" s="275"/>
      <c r="K42" s="264"/>
      <c r="L42" s="276"/>
      <c r="M42" s="264"/>
      <c r="N42" s="264"/>
      <c r="O42" s="264"/>
      <c r="P42" s="264"/>
      <c r="R42" s="275"/>
      <c r="S42" s="264"/>
      <c r="T42" s="264"/>
      <c r="U42" s="264"/>
      <c r="V42" s="264"/>
      <c r="W42" s="264"/>
      <c r="X42" s="264"/>
    </row>
    <row r="43" spans="1:24" ht="15.75" x14ac:dyDescent="0.25">
      <c r="A43" s="52">
        <v>8150</v>
      </c>
      <c r="B43" s="57" t="s">
        <v>29</v>
      </c>
      <c r="C43" s="9">
        <v>57500</v>
      </c>
      <c r="D43" s="102"/>
      <c r="E43" s="102"/>
      <c r="F43" s="102"/>
      <c r="G43" s="104">
        <f t="shared" si="1"/>
        <v>57500</v>
      </c>
      <c r="H43" s="104"/>
      <c r="I43" s="96"/>
      <c r="J43" s="275"/>
      <c r="K43" s="264"/>
      <c r="L43" s="276"/>
      <c r="M43" s="264"/>
      <c r="N43" s="264"/>
      <c r="O43" s="264"/>
      <c r="P43" s="264"/>
      <c r="R43" s="65"/>
    </row>
    <row r="44" spans="1:24" ht="15.75" x14ac:dyDescent="0.25">
      <c r="A44" s="52">
        <v>8300</v>
      </c>
      <c r="B44" s="57" t="s">
        <v>49</v>
      </c>
      <c r="C44" s="9"/>
      <c r="D44" s="102">
        <v>98750</v>
      </c>
      <c r="E44" s="125"/>
      <c r="F44" s="125"/>
      <c r="G44" s="104">
        <f t="shared" si="1"/>
        <v>98750</v>
      </c>
      <c r="H44" s="125"/>
      <c r="I44" s="97"/>
      <c r="J44" s="275"/>
      <c r="K44" s="264"/>
      <c r="L44" s="276">
        <f>L42-L43</f>
        <v>0</v>
      </c>
      <c r="M44" s="264"/>
      <c r="N44" s="264"/>
      <c r="O44" s="264"/>
      <c r="P44" s="264"/>
      <c r="Q44" s="64" t="s">
        <v>112</v>
      </c>
      <c r="R44" s="278"/>
      <c r="S44" s="261"/>
      <c r="T44" s="261"/>
      <c r="U44" s="261"/>
      <c r="V44" s="261"/>
      <c r="W44" s="261"/>
      <c r="X44" s="261"/>
    </row>
    <row r="45" spans="1:24" ht="15.75" x14ac:dyDescent="0.25">
      <c r="A45" s="58">
        <v>8320</v>
      </c>
      <c r="B45" s="59" t="s">
        <v>62</v>
      </c>
      <c r="C45" s="19"/>
      <c r="D45" s="112">
        <v>-15000</v>
      </c>
      <c r="E45" s="126"/>
      <c r="F45" s="126"/>
      <c r="G45" s="104">
        <f t="shared" si="1"/>
        <v>-15000</v>
      </c>
      <c r="H45" s="126"/>
      <c r="I45" s="64"/>
      <c r="J45" s="65"/>
      <c r="K45" s="66"/>
      <c r="L45" s="66"/>
    </row>
    <row r="46" spans="1:24" ht="15.75" x14ac:dyDescent="0.25">
      <c r="A46" s="18">
        <v>8800</v>
      </c>
      <c r="B46" s="60" t="s">
        <v>33</v>
      </c>
      <c r="C46" s="13"/>
      <c r="D46" s="107"/>
      <c r="E46" s="127"/>
      <c r="F46" s="127">
        <f>-SUM(G29:G45)</f>
        <v>291270</v>
      </c>
      <c r="G46" s="127">
        <f>F46</f>
        <v>291270</v>
      </c>
      <c r="H46" s="127"/>
      <c r="I46" s="64"/>
      <c r="J46" s="278" t="s">
        <v>212</v>
      </c>
      <c r="K46" s="279"/>
      <c r="L46" s="279"/>
      <c r="M46" s="261"/>
      <c r="N46" s="261"/>
      <c r="O46" s="98"/>
      <c r="Q46" s="71" t="s">
        <v>116</v>
      </c>
      <c r="R46" s="261"/>
      <c r="S46" s="261"/>
      <c r="T46" s="261"/>
      <c r="U46" s="261"/>
    </row>
    <row r="47" spans="1:24" s="26" customFormat="1" ht="20.25" x14ac:dyDescent="0.3">
      <c r="A47" s="61"/>
      <c r="B47" s="62"/>
      <c r="C47" s="63">
        <f t="shared" ref="C47:H47" si="2">SUM(C5:C46)</f>
        <v>0</v>
      </c>
      <c r="D47" s="128">
        <f t="shared" si="2"/>
        <v>0</v>
      </c>
      <c r="E47" s="128">
        <f t="shared" si="2"/>
        <v>0</v>
      </c>
      <c r="F47" s="128">
        <f>SUM(F5:F46)</f>
        <v>0</v>
      </c>
      <c r="G47" s="128">
        <f t="shared" si="2"/>
        <v>0</v>
      </c>
      <c r="H47" s="128">
        <f t="shared" si="2"/>
        <v>0</v>
      </c>
      <c r="I47" s="64"/>
      <c r="J47" s="65"/>
      <c r="K47" s="66"/>
      <c r="L47" s="66"/>
      <c r="M47" s="28"/>
      <c r="N47" s="28"/>
      <c r="O47" s="28"/>
      <c r="P47" s="28"/>
      <c r="Q47" s="28"/>
      <c r="R47" s="28"/>
    </row>
    <row r="48" spans="1:24" ht="20.25" x14ac:dyDescent="0.3">
      <c r="K48" s="66"/>
      <c r="L48" s="66"/>
      <c r="Q48" s="26"/>
    </row>
    <row r="49" spans="1:18" ht="20.25" x14ac:dyDescent="0.3">
      <c r="K49" s="66"/>
      <c r="L49" s="66"/>
      <c r="P49" s="26"/>
    </row>
    <row r="50" spans="1:18" ht="20.25" x14ac:dyDescent="0.3">
      <c r="M50" s="66"/>
      <c r="N50" s="66"/>
      <c r="R50" s="26"/>
    </row>
    <row r="51" spans="1:18" x14ac:dyDescent="0.25">
      <c r="M51" s="66"/>
      <c r="N51" s="66"/>
    </row>
    <row r="52" spans="1:18" x14ac:dyDescent="0.25">
      <c r="M52" s="66"/>
      <c r="N52" s="66"/>
    </row>
    <row r="53" spans="1:18" x14ac:dyDescent="0.25">
      <c r="M53" s="66"/>
      <c r="N53" s="66"/>
    </row>
    <row r="63" spans="1:18" x14ac:dyDescent="0.25">
      <c r="A63" s="64"/>
      <c r="B63" s="65"/>
      <c r="C63" s="66"/>
      <c r="D63" s="66"/>
    </row>
    <row r="64" spans="1:18" x14ac:dyDescent="0.25">
      <c r="A64" s="64"/>
      <c r="B64" s="65"/>
      <c r="C64" s="66"/>
      <c r="D64" s="66"/>
    </row>
    <row r="65" spans="1:4" x14ac:dyDescent="0.25">
      <c r="A65" s="64"/>
      <c r="B65" s="65"/>
      <c r="C65" s="66"/>
      <c r="D65" s="66"/>
    </row>
  </sheetData>
  <mergeCells count="2">
    <mergeCell ref="D3:F3"/>
    <mergeCell ref="K11:L11"/>
  </mergeCells>
  <pageMargins left="0.39370078740157483" right="0.39370078740157483" top="0.78740157480314965" bottom="0.59055118110236227" header="0.51181102362204722" footer="0.51181102362204722"/>
  <pageSetup paperSize="9" pageOrder="overThenDown" orientation="portrait" r:id="rId1"/>
  <headerFooter alignWithMargins="0">
    <oddHeader>&amp;COppgave 13.25</oddHeader>
    <oddFooter>&amp;CSide &amp;P av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showGridLines="0" showZeros="0" tabSelected="1" zoomScaleNormal="100" workbookViewId="0">
      <selection activeCell="M51" sqref="M51"/>
    </sheetView>
  </sheetViews>
  <sheetFormatPr baseColWidth="10" defaultRowHeight="15" x14ac:dyDescent="0.25"/>
  <cols>
    <col min="1" max="1" width="5.140625" style="71" customWidth="1"/>
    <col min="2" max="2" width="28.42578125" style="28" bestFit="1" customWidth="1"/>
    <col min="3" max="7" width="10.7109375" style="46" customWidth="1"/>
    <col min="8" max="8" width="8.42578125" style="71" customWidth="1"/>
    <col min="9" max="11" width="11.42578125" style="28"/>
    <col min="12" max="16" width="11.42578125" style="46"/>
    <col min="17" max="250" width="11.42578125" style="28"/>
    <col min="251" max="251" width="5.140625" style="28" customWidth="1"/>
    <col min="252" max="252" width="28.42578125" style="28" bestFit="1" customWidth="1"/>
    <col min="253" max="260" width="10.7109375" style="28" customWidth="1"/>
    <col min="261" max="506" width="11.42578125" style="28"/>
    <col min="507" max="507" width="5.140625" style="28" customWidth="1"/>
    <col min="508" max="508" width="28.42578125" style="28" bestFit="1" customWidth="1"/>
    <col min="509" max="516" width="10.7109375" style="28" customWidth="1"/>
    <col min="517" max="762" width="11.42578125" style="28"/>
    <col min="763" max="763" width="5.140625" style="28" customWidth="1"/>
    <col min="764" max="764" width="28.42578125" style="28" bestFit="1" customWidth="1"/>
    <col min="765" max="772" width="10.7109375" style="28" customWidth="1"/>
    <col min="773" max="1018" width="11.42578125" style="28"/>
    <col min="1019" max="1019" width="5.140625" style="28" customWidth="1"/>
    <col min="1020" max="1020" width="28.42578125" style="28" bestFit="1" customWidth="1"/>
    <col min="1021" max="1028" width="10.7109375" style="28" customWidth="1"/>
    <col min="1029" max="1274" width="11.42578125" style="28"/>
    <col min="1275" max="1275" width="5.140625" style="28" customWidth="1"/>
    <col min="1276" max="1276" width="28.42578125" style="28" bestFit="1" customWidth="1"/>
    <col min="1277" max="1284" width="10.7109375" style="28" customWidth="1"/>
    <col min="1285" max="1530" width="11.42578125" style="28"/>
    <col min="1531" max="1531" width="5.140625" style="28" customWidth="1"/>
    <col min="1532" max="1532" width="28.42578125" style="28" bestFit="1" customWidth="1"/>
    <col min="1533" max="1540" width="10.7109375" style="28" customWidth="1"/>
    <col min="1541" max="1786" width="11.42578125" style="28"/>
    <col min="1787" max="1787" width="5.140625" style="28" customWidth="1"/>
    <col min="1788" max="1788" width="28.42578125" style="28" bestFit="1" customWidth="1"/>
    <col min="1789" max="1796" width="10.7109375" style="28" customWidth="1"/>
    <col min="1797" max="2042" width="11.42578125" style="28"/>
    <col min="2043" max="2043" width="5.140625" style="28" customWidth="1"/>
    <col min="2044" max="2044" width="28.42578125" style="28" bestFit="1" customWidth="1"/>
    <col min="2045" max="2052" width="10.7109375" style="28" customWidth="1"/>
    <col min="2053" max="2298" width="11.42578125" style="28"/>
    <col min="2299" max="2299" width="5.140625" style="28" customWidth="1"/>
    <col min="2300" max="2300" width="28.42578125" style="28" bestFit="1" customWidth="1"/>
    <col min="2301" max="2308" width="10.7109375" style="28" customWidth="1"/>
    <col min="2309" max="2554" width="11.42578125" style="28"/>
    <col min="2555" max="2555" width="5.140625" style="28" customWidth="1"/>
    <col min="2556" max="2556" width="28.42578125" style="28" bestFit="1" customWidth="1"/>
    <col min="2557" max="2564" width="10.7109375" style="28" customWidth="1"/>
    <col min="2565" max="2810" width="11.42578125" style="28"/>
    <col min="2811" max="2811" width="5.140625" style="28" customWidth="1"/>
    <col min="2812" max="2812" width="28.42578125" style="28" bestFit="1" customWidth="1"/>
    <col min="2813" max="2820" width="10.7109375" style="28" customWidth="1"/>
    <col min="2821" max="3066" width="11.42578125" style="28"/>
    <col min="3067" max="3067" width="5.140625" style="28" customWidth="1"/>
    <col min="3068" max="3068" width="28.42578125" style="28" bestFit="1" customWidth="1"/>
    <col min="3069" max="3076" width="10.7109375" style="28" customWidth="1"/>
    <col min="3077" max="3322" width="11.42578125" style="28"/>
    <col min="3323" max="3323" width="5.140625" style="28" customWidth="1"/>
    <col min="3324" max="3324" width="28.42578125" style="28" bestFit="1" customWidth="1"/>
    <col min="3325" max="3332" width="10.7109375" style="28" customWidth="1"/>
    <col min="3333" max="3578" width="11.42578125" style="28"/>
    <col min="3579" max="3579" width="5.140625" style="28" customWidth="1"/>
    <col min="3580" max="3580" width="28.42578125" style="28" bestFit="1" customWidth="1"/>
    <col min="3581" max="3588" width="10.7109375" style="28" customWidth="1"/>
    <col min="3589" max="3834" width="11.42578125" style="28"/>
    <col min="3835" max="3835" width="5.140625" style="28" customWidth="1"/>
    <col min="3836" max="3836" width="28.42578125" style="28" bestFit="1" customWidth="1"/>
    <col min="3837" max="3844" width="10.7109375" style="28" customWidth="1"/>
    <col min="3845" max="4090" width="11.42578125" style="28"/>
    <col min="4091" max="4091" width="5.140625" style="28" customWidth="1"/>
    <col min="4092" max="4092" width="28.42578125" style="28" bestFit="1" customWidth="1"/>
    <col min="4093" max="4100" width="10.7109375" style="28" customWidth="1"/>
    <col min="4101" max="4346" width="11.42578125" style="28"/>
    <col min="4347" max="4347" width="5.140625" style="28" customWidth="1"/>
    <col min="4348" max="4348" width="28.42578125" style="28" bestFit="1" customWidth="1"/>
    <col min="4349" max="4356" width="10.7109375" style="28" customWidth="1"/>
    <col min="4357" max="4602" width="11.42578125" style="28"/>
    <col min="4603" max="4603" width="5.140625" style="28" customWidth="1"/>
    <col min="4604" max="4604" width="28.42578125" style="28" bestFit="1" customWidth="1"/>
    <col min="4605" max="4612" width="10.7109375" style="28" customWidth="1"/>
    <col min="4613" max="4858" width="11.42578125" style="28"/>
    <col min="4859" max="4859" width="5.140625" style="28" customWidth="1"/>
    <col min="4860" max="4860" width="28.42578125" style="28" bestFit="1" customWidth="1"/>
    <col min="4861" max="4868" width="10.7109375" style="28" customWidth="1"/>
    <col min="4869" max="5114" width="11.42578125" style="28"/>
    <col min="5115" max="5115" width="5.140625" style="28" customWidth="1"/>
    <col min="5116" max="5116" width="28.42578125" style="28" bestFit="1" customWidth="1"/>
    <col min="5117" max="5124" width="10.7109375" style="28" customWidth="1"/>
    <col min="5125" max="5370" width="11.42578125" style="28"/>
    <col min="5371" max="5371" width="5.140625" style="28" customWidth="1"/>
    <col min="5372" max="5372" width="28.42578125" style="28" bestFit="1" customWidth="1"/>
    <col min="5373" max="5380" width="10.7109375" style="28" customWidth="1"/>
    <col min="5381" max="5626" width="11.42578125" style="28"/>
    <col min="5627" max="5627" width="5.140625" style="28" customWidth="1"/>
    <col min="5628" max="5628" width="28.42578125" style="28" bestFit="1" customWidth="1"/>
    <col min="5629" max="5636" width="10.7109375" style="28" customWidth="1"/>
    <col min="5637" max="5882" width="11.42578125" style="28"/>
    <col min="5883" max="5883" width="5.140625" style="28" customWidth="1"/>
    <col min="5884" max="5884" width="28.42578125" style="28" bestFit="1" customWidth="1"/>
    <col min="5885" max="5892" width="10.7109375" style="28" customWidth="1"/>
    <col min="5893" max="6138" width="11.42578125" style="28"/>
    <col min="6139" max="6139" width="5.140625" style="28" customWidth="1"/>
    <col min="6140" max="6140" width="28.42578125" style="28" bestFit="1" customWidth="1"/>
    <col min="6141" max="6148" width="10.7109375" style="28" customWidth="1"/>
    <col min="6149" max="6394" width="11.42578125" style="28"/>
    <col min="6395" max="6395" width="5.140625" style="28" customWidth="1"/>
    <col min="6396" max="6396" width="28.42578125" style="28" bestFit="1" customWidth="1"/>
    <col min="6397" max="6404" width="10.7109375" style="28" customWidth="1"/>
    <col min="6405" max="6650" width="11.42578125" style="28"/>
    <col min="6651" max="6651" width="5.140625" style="28" customWidth="1"/>
    <col min="6652" max="6652" width="28.42578125" style="28" bestFit="1" customWidth="1"/>
    <col min="6653" max="6660" width="10.7109375" style="28" customWidth="1"/>
    <col min="6661" max="6906" width="11.42578125" style="28"/>
    <col min="6907" max="6907" width="5.140625" style="28" customWidth="1"/>
    <col min="6908" max="6908" width="28.42578125" style="28" bestFit="1" customWidth="1"/>
    <col min="6909" max="6916" width="10.7109375" style="28" customWidth="1"/>
    <col min="6917" max="7162" width="11.42578125" style="28"/>
    <col min="7163" max="7163" width="5.140625" style="28" customWidth="1"/>
    <col min="7164" max="7164" width="28.42578125" style="28" bestFit="1" customWidth="1"/>
    <col min="7165" max="7172" width="10.7109375" style="28" customWidth="1"/>
    <col min="7173" max="7418" width="11.42578125" style="28"/>
    <col min="7419" max="7419" width="5.140625" style="28" customWidth="1"/>
    <col min="7420" max="7420" width="28.42578125" style="28" bestFit="1" customWidth="1"/>
    <col min="7421" max="7428" width="10.7109375" style="28" customWidth="1"/>
    <col min="7429" max="7674" width="11.42578125" style="28"/>
    <col min="7675" max="7675" width="5.140625" style="28" customWidth="1"/>
    <col min="7676" max="7676" width="28.42578125" style="28" bestFit="1" customWidth="1"/>
    <col min="7677" max="7684" width="10.7109375" style="28" customWidth="1"/>
    <col min="7685" max="7930" width="11.42578125" style="28"/>
    <col min="7931" max="7931" width="5.140625" style="28" customWidth="1"/>
    <col min="7932" max="7932" width="28.42578125" style="28" bestFit="1" customWidth="1"/>
    <col min="7933" max="7940" width="10.7109375" style="28" customWidth="1"/>
    <col min="7941" max="8186" width="11.42578125" style="28"/>
    <col min="8187" max="8187" width="5.140625" style="28" customWidth="1"/>
    <col min="8188" max="8188" width="28.42578125" style="28" bestFit="1" customWidth="1"/>
    <col min="8189" max="8196" width="10.7109375" style="28" customWidth="1"/>
    <col min="8197" max="8442" width="11.42578125" style="28"/>
    <col min="8443" max="8443" width="5.140625" style="28" customWidth="1"/>
    <col min="8444" max="8444" width="28.42578125" style="28" bestFit="1" customWidth="1"/>
    <col min="8445" max="8452" width="10.7109375" style="28" customWidth="1"/>
    <col min="8453" max="8698" width="11.42578125" style="28"/>
    <col min="8699" max="8699" width="5.140625" style="28" customWidth="1"/>
    <col min="8700" max="8700" width="28.42578125" style="28" bestFit="1" customWidth="1"/>
    <col min="8701" max="8708" width="10.7109375" style="28" customWidth="1"/>
    <col min="8709" max="8954" width="11.42578125" style="28"/>
    <col min="8955" max="8955" width="5.140625" style="28" customWidth="1"/>
    <col min="8956" max="8956" width="28.42578125" style="28" bestFit="1" customWidth="1"/>
    <col min="8957" max="8964" width="10.7109375" style="28" customWidth="1"/>
    <col min="8965" max="9210" width="11.42578125" style="28"/>
    <col min="9211" max="9211" width="5.140625" style="28" customWidth="1"/>
    <col min="9212" max="9212" width="28.42578125" style="28" bestFit="1" customWidth="1"/>
    <col min="9213" max="9220" width="10.7109375" style="28" customWidth="1"/>
    <col min="9221" max="9466" width="11.42578125" style="28"/>
    <col min="9467" max="9467" width="5.140625" style="28" customWidth="1"/>
    <col min="9468" max="9468" width="28.42578125" style="28" bestFit="1" customWidth="1"/>
    <col min="9469" max="9476" width="10.7109375" style="28" customWidth="1"/>
    <col min="9477" max="9722" width="11.42578125" style="28"/>
    <col min="9723" max="9723" width="5.140625" style="28" customWidth="1"/>
    <col min="9724" max="9724" width="28.42578125" style="28" bestFit="1" customWidth="1"/>
    <col min="9725" max="9732" width="10.7109375" style="28" customWidth="1"/>
    <col min="9733" max="9978" width="11.42578125" style="28"/>
    <col min="9979" max="9979" width="5.140625" style="28" customWidth="1"/>
    <col min="9980" max="9980" width="28.42578125" style="28" bestFit="1" customWidth="1"/>
    <col min="9981" max="9988" width="10.7109375" style="28" customWidth="1"/>
    <col min="9989" max="10234" width="11.42578125" style="28"/>
    <col min="10235" max="10235" width="5.140625" style="28" customWidth="1"/>
    <col min="10236" max="10236" width="28.42578125" style="28" bestFit="1" customWidth="1"/>
    <col min="10237" max="10244" width="10.7109375" style="28" customWidth="1"/>
    <col min="10245" max="10490" width="11.42578125" style="28"/>
    <col min="10491" max="10491" width="5.140625" style="28" customWidth="1"/>
    <col min="10492" max="10492" width="28.42578125" style="28" bestFit="1" customWidth="1"/>
    <col min="10493" max="10500" width="10.7109375" style="28" customWidth="1"/>
    <col min="10501" max="10746" width="11.42578125" style="28"/>
    <col min="10747" max="10747" width="5.140625" style="28" customWidth="1"/>
    <col min="10748" max="10748" width="28.42578125" style="28" bestFit="1" customWidth="1"/>
    <col min="10749" max="10756" width="10.7109375" style="28" customWidth="1"/>
    <col min="10757" max="11002" width="11.42578125" style="28"/>
    <col min="11003" max="11003" width="5.140625" style="28" customWidth="1"/>
    <col min="11004" max="11004" width="28.42578125" style="28" bestFit="1" customWidth="1"/>
    <col min="11005" max="11012" width="10.7109375" style="28" customWidth="1"/>
    <col min="11013" max="11258" width="11.42578125" style="28"/>
    <col min="11259" max="11259" width="5.140625" style="28" customWidth="1"/>
    <col min="11260" max="11260" width="28.42578125" style="28" bestFit="1" customWidth="1"/>
    <col min="11261" max="11268" width="10.7109375" style="28" customWidth="1"/>
    <col min="11269" max="11514" width="11.42578125" style="28"/>
    <col min="11515" max="11515" width="5.140625" style="28" customWidth="1"/>
    <col min="11516" max="11516" width="28.42578125" style="28" bestFit="1" customWidth="1"/>
    <col min="11517" max="11524" width="10.7109375" style="28" customWidth="1"/>
    <col min="11525" max="11770" width="11.42578125" style="28"/>
    <col min="11771" max="11771" width="5.140625" style="28" customWidth="1"/>
    <col min="11772" max="11772" width="28.42578125" style="28" bestFit="1" customWidth="1"/>
    <col min="11773" max="11780" width="10.7109375" style="28" customWidth="1"/>
    <col min="11781" max="12026" width="11.42578125" style="28"/>
    <col min="12027" max="12027" width="5.140625" style="28" customWidth="1"/>
    <col min="12028" max="12028" width="28.42578125" style="28" bestFit="1" customWidth="1"/>
    <col min="12029" max="12036" width="10.7109375" style="28" customWidth="1"/>
    <col min="12037" max="12282" width="11.42578125" style="28"/>
    <col min="12283" max="12283" width="5.140625" style="28" customWidth="1"/>
    <col min="12284" max="12284" width="28.42578125" style="28" bestFit="1" customWidth="1"/>
    <col min="12285" max="12292" width="10.7109375" style="28" customWidth="1"/>
    <col min="12293" max="12538" width="11.42578125" style="28"/>
    <col min="12539" max="12539" width="5.140625" style="28" customWidth="1"/>
    <col min="12540" max="12540" width="28.42578125" style="28" bestFit="1" customWidth="1"/>
    <col min="12541" max="12548" width="10.7109375" style="28" customWidth="1"/>
    <col min="12549" max="12794" width="11.42578125" style="28"/>
    <col min="12795" max="12795" width="5.140625" style="28" customWidth="1"/>
    <col min="12796" max="12796" width="28.42578125" style="28" bestFit="1" customWidth="1"/>
    <col min="12797" max="12804" width="10.7109375" style="28" customWidth="1"/>
    <col min="12805" max="13050" width="11.42578125" style="28"/>
    <col min="13051" max="13051" width="5.140625" style="28" customWidth="1"/>
    <col min="13052" max="13052" width="28.42578125" style="28" bestFit="1" customWidth="1"/>
    <col min="13053" max="13060" width="10.7109375" style="28" customWidth="1"/>
    <col min="13061" max="13306" width="11.42578125" style="28"/>
    <col min="13307" max="13307" width="5.140625" style="28" customWidth="1"/>
    <col min="13308" max="13308" width="28.42578125" style="28" bestFit="1" customWidth="1"/>
    <col min="13309" max="13316" width="10.7109375" style="28" customWidth="1"/>
    <col min="13317" max="13562" width="11.42578125" style="28"/>
    <col min="13563" max="13563" width="5.140625" style="28" customWidth="1"/>
    <col min="13564" max="13564" width="28.42578125" style="28" bestFit="1" customWidth="1"/>
    <col min="13565" max="13572" width="10.7109375" style="28" customWidth="1"/>
    <col min="13573" max="13818" width="11.42578125" style="28"/>
    <col min="13819" max="13819" width="5.140625" style="28" customWidth="1"/>
    <col min="13820" max="13820" width="28.42578125" style="28" bestFit="1" customWidth="1"/>
    <col min="13821" max="13828" width="10.7109375" style="28" customWidth="1"/>
    <col min="13829" max="14074" width="11.42578125" style="28"/>
    <col min="14075" max="14075" width="5.140625" style="28" customWidth="1"/>
    <col min="14076" max="14076" width="28.42578125" style="28" bestFit="1" customWidth="1"/>
    <col min="14077" max="14084" width="10.7109375" style="28" customWidth="1"/>
    <col min="14085" max="14330" width="11.42578125" style="28"/>
    <col min="14331" max="14331" width="5.140625" style="28" customWidth="1"/>
    <col min="14332" max="14332" width="28.42578125" style="28" bestFit="1" customWidth="1"/>
    <col min="14333" max="14340" width="10.7109375" style="28" customWidth="1"/>
    <col min="14341" max="14586" width="11.42578125" style="28"/>
    <col min="14587" max="14587" width="5.140625" style="28" customWidth="1"/>
    <col min="14588" max="14588" width="28.42578125" style="28" bestFit="1" customWidth="1"/>
    <col min="14589" max="14596" width="10.7109375" style="28" customWidth="1"/>
    <col min="14597" max="14842" width="11.42578125" style="28"/>
    <col min="14843" max="14843" width="5.140625" style="28" customWidth="1"/>
    <col min="14844" max="14844" width="28.42578125" style="28" bestFit="1" customWidth="1"/>
    <col min="14845" max="14852" width="10.7109375" style="28" customWidth="1"/>
    <col min="14853" max="15098" width="11.42578125" style="28"/>
    <col min="15099" max="15099" width="5.140625" style="28" customWidth="1"/>
    <col min="15100" max="15100" width="28.42578125" style="28" bestFit="1" customWidth="1"/>
    <col min="15101" max="15108" width="10.7109375" style="28" customWidth="1"/>
    <col min="15109" max="15354" width="11.42578125" style="28"/>
    <col min="15355" max="15355" width="5.140625" style="28" customWidth="1"/>
    <col min="15356" max="15356" width="28.42578125" style="28" bestFit="1" customWidth="1"/>
    <col min="15357" max="15364" width="10.7109375" style="28" customWidth="1"/>
    <col min="15365" max="15610" width="11.42578125" style="28"/>
    <col min="15611" max="15611" width="5.140625" style="28" customWidth="1"/>
    <col min="15612" max="15612" width="28.42578125" style="28" bestFit="1" customWidth="1"/>
    <col min="15613" max="15620" width="10.7109375" style="28" customWidth="1"/>
    <col min="15621" max="15866" width="11.42578125" style="28"/>
    <col min="15867" max="15867" width="5.140625" style="28" customWidth="1"/>
    <col min="15868" max="15868" width="28.42578125" style="28" bestFit="1" customWidth="1"/>
    <col min="15869" max="15876" width="10.7109375" style="28" customWidth="1"/>
    <col min="15877" max="16122" width="11.42578125" style="28"/>
    <col min="16123" max="16123" width="5.140625" style="28" customWidth="1"/>
    <col min="16124" max="16124" width="28.42578125" style="28" bestFit="1" customWidth="1"/>
    <col min="16125" max="16132" width="10.7109375" style="28" customWidth="1"/>
    <col min="16133" max="16384" width="11.42578125" style="28"/>
  </cols>
  <sheetData>
    <row r="1" spans="1:16" x14ac:dyDescent="0.25">
      <c r="A1" s="90" t="s">
        <v>213</v>
      </c>
      <c r="H1" s="218" t="s">
        <v>14</v>
      </c>
      <c r="I1" s="165"/>
      <c r="J1" s="165"/>
      <c r="K1" s="165"/>
      <c r="L1" s="219"/>
      <c r="M1" s="219"/>
      <c r="N1" s="219"/>
    </row>
    <row r="2" spans="1:16" x14ac:dyDescent="0.25">
      <c r="A2" s="220"/>
      <c r="B2" s="221"/>
      <c r="C2" s="222" t="s">
        <v>113</v>
      </c>
      <c r="D2" s="223"/>
      <c r="E2" s="224"/>
      <c r="F2" s="225"/>
      <c r="G2" s="225"/>
      <c r="H2" s="226"/>
      <c r="I2" s="280"/>
      <c r="J2" s="280"/>
      <c r="K2" s="280"/>
      <c r="L2" s="281"/>
      <c r="M2" s="281"/>
      <c r="N2" s="281"/>
      <c r="O2" s="264"/>
      <c r="P2" s="28"/>
    </row>
    <row r="3" spans="1:16" x14ac:dyDescent="0.25">
      <c r="A3" s="170"/>
      <c r="B3" s="50"/>
      <c r="C3" s="227" t="s">
        <v>114</v>
      </c>
      <c r="D3" s="297" t="s">
        <v>79</v>
      </c>
      <c r="E3" s="298"/>
      <c r="F3" s="227" t="s">
        <v>2</v>
      </c>
      <c r="G3" s="227" t="s">
        <v>3</v>
      </c>
      <c r="H3" s="228"/>
      <c r="I3" s="280"/>
      <c r="J3" s="280"/>
      <c r="K3" s="280"/>
      <c r="L3" s="281"/>
      <c r="M3" s="281"/>
      <c r="N3" s="281"/>
      <c r="O3" s="264"/>
      <c r="P3" s="28"/>
    </row>
    <row r="4" spans="1:16" s="165" customFormat="1" ht="12.75" x14ac:dyDescent="0.2">
      <c r="A4" s="230">
        <v>1230</v>
      </c>
      <c r="B4" s="231" t="s">
        <v>11</v>
      </c>
      <c r="C4" s="232">
        <v>424000</v>
      </c>
      <c r="D4" s="233">
        <v>-25000</v>
      </c>
      <c r="E4" s="233">
        <v>-51250</v>
      </c>
      <c r="F4" s="233"/>
      <c r="G4" s="233">
        <f>SUM(C4:F4)</f>
        <v>347750</v>
      </c>
      <c r="H4" s="218"/>
      <c r="I4" s="280"/>
      <c r="J4" s="280"/>
      <c r="K4" s="280"/>
      <c r="L4" s="281"/>
      <c r="M4" s="281"/>
      <c r="N4" s="281"/>
      <c r="O4" s="280"/>
    </row>
    <row r="5" spans="1:16" s="165" customFormat="1" ht="12.75" x14ac:dyDescent="0.2">
      <c r="A5" s="230">
        <v>1239</v>
      </c>
      <c r="B5" s="231" t="s">
        <v>186</v>
      </c>
      <c r="C5" s="232">
        <v>-38000</v>
      </c>
      <c r="D5" s="233"/>
      <c r="E5" s="233">
        <v>38000</v>
      </c>
      <c r="F5" s="233"/>
      <c r="G5" s="233"/>
      <c r="H5" s="218"/>
      <c r="I5" s="280"/>
      <c r="J5" s="280"/>
      <c r="K5" s="280"/>
      <c r="L5" s="281"/>
      <c r="M5" s="281"/>
      <c r="N5" s="281"/>
      <c r="O5" s="280"/>
    </row>
    <row r="6" spans="1:16" s="165" customFormat="1" ht="12.75" x14ac:dyDescent="0.2">
      <c r="A6" s="230">
        <v>1250</v>
      </c>
      <c r="B6" s="231" t="s">
        <v>10</v>
      </c>
      <c r="C6" s="232">
        <v>90000</v>
      </c>
      <c r="D6" s="233">
        <v>-15000</v>
      </c>
      <c r="E6" s="233"/>
      <c r="F6" s="233"/>
      <c r="G6" s="233">
        <f>SUM(C6:F6)</f>
        <v>75000</v>
      </c>
      <c r="H6" s="218"/>
      <c r="L6" s="219"/>
      <c r="M6" s="219"/>
      <c r="N6" s="219"/>
    </row>
    <row r="7" spans="1:16" s="165" customFormat="1" ht="12.75" x14ac:dyDescent="0.2">
      <c r="A7" s="230">
        <v>1280</v>
      </c>
      <c r="B7" s="231" t="s">
        <v>187</v>
      </c>
      <c r="C7" s="232">
        <v>120000</v>
      </c>
      <c r="D7" s="233">
        <v>-48000</v>
      </c>
      <c r="E7" s="233"/>
      <c r="F7" s="233"/>
      <c r="G7" s="233">
        <f t="shared" ref="G7:G25" si="0">SUM(C7:F7)</f>
        <v>72000</v>
      </c>
      <c r="H7" s="218" t="s">
        <v>7</v>
      </c>
      <c r="I7" s="165" t="s">
        <v>108</v>
      </c>
      <c r="L7" s="282"/>
      <c r="M7" s="219"/>
      <c r="N7" s="219"/>
    </row>
    <row r="8" spans="1:16" s="165" customFormat="1" ht="12.75" x14ac:dyDescent="0.2">
      <c r="A8" s="230">
        <v>1460</v>
      </c>
      <c r="B8" s="231" t="s">
        <v>15</v>
      </c>
      <c r="C8" s="232">
        <v>1235000</v>
      </c>
      <c r="D8" s="233">
        <v>50000</v>
      </c>
      <c r="E8" s="233"/>
      <c r="F8" s="233"/>
      <c r="G8" s="233">
        <f t="shared" si="0"/>
        <v>1285000</v>
      </c>
      <c r="H8" s="218"/>
      <c r="I8" s="165" t="s">
        <v>188</v>
      </c>
      <c r="L8" s="219"/>
      <c r="M8" s="219"/>
      <c r="N8" s="219"/>
    </row>
    <row r="9" spans="1:16" s="165" customFormat="1" ht="12.75" x14ac:dyDescent="0.2">
      <c r="A9" s="230">
        <v>1500</v>
      </c>
      <c r="B9" s="231" t="s">
        <v>17</v>
      </c>
      <c r="C9" s="232">
        <v>825000</v>
      </c>
      <c r="D9" s="233"/>
      <c r="E9" s="233"/>
      <c r="F9" s="233"/>
      <c r="G9" s="233">
        <f t="shared" si="0"/>
        <v>825000</v>
      </c>
      <c r="H9" s="218"/>
      <c r="I9" s="165" t="s">
        <v>22</v>
      </c>
      <c r="L9" s="229">
        <f>SUM(L7:L8)</f>
        <v>0</v>
      </c>
      <c r="M9" s="219"/>
      <c r="N9" s="219"/>
    </row>
    <row r="10" spans="1:16" s="165" customFormat="1" ht="12.75" x14ac:dyDescent="0.2">
      <c r="A10" s="230">
        <v>1580</v>
      </c>
      <c r="B10" s="231" t="s">
        <v>71</v>
      </c>
      <c r="C10" s="232">
        <v>-15000</v>
      </c>
      <c r="D10" s="233">
        <v>-5000</v>
      </c>
      <c r="E10" s="233"/>
      <c r="F10" s="233"/>
      <c r="G10" s="233">
        <f t="shared" si="0"/>
        <v>-20000</v>
      </c>
      <c r="H10" s="234"/>
      <c r="L10" s="219"/>
      <c r="M10" s="219"/>
      <c r="N10" s="219"/>
    </row>
    <row r="11" spans="1:16" s="165" customFormat="1" ht="12.75" x14ac:dyDescent="0.2">
      <c r="A11" s="230">
        <v>1900</v>
      </c>
      <c r="B11" s="231" t="s">
        <v>80</v>
      </c>
      <c r="C11" s="232">
        <v>1500</v>
      </c>
      <c r="D11" s="233"/>
      <c r="E11" s="233"/>
      <c r="F11" s="233"/>
      <c r="G11" s="233">
        <f t="shared" si="0"/>
        <v>1500</v>
      </c>
      <c r="H11" s="234"/>
      <c r="I11" s="165" t="s">
        <v>109</v>
      </c>
      <c r="L11" s="219"/>
      <c r="M11" s="219"/>
      <c r="N11" s="219"/>
    </row>
    <row r="12" spans="1:16" s="165" customFormat="1" ht="12.75" x14ac:dyDescent="0.2">
      <c r="A12" s="230">
        <v>1920</v>
      </c>
      <c r="B12" s="231" t="s">
        <v>68</v>
      </c>
      <c r="C12" s="232">
        <v>1518000</v>
      </c>
      <c r="D12" s="233">
        <v>-15000</v>
      </c>
      <c r="E12" s="233"/>
      <c r="F12" s="233"/>
      <c r="G12" s="233">
        <f t="shared" si="0"/>
        <v>1503000</v>
      </c>
      <c r="H12" s="234"/>
      <c r="I12" s="219" t="s">
        <v>75</v>
      </c>
      <c r="L12" s="281"/>
      <c r="M12" s="219"/>
      <c r="N12" s="219"/>
    </row>
    <row r="13" spans="1:16" s="165" customFormat="1" ht="12.75" x14ac:dyDescent="0.2">
      <c r="A13" s="230">
        <v>1950</v>
      </c>
      <c r="B13" s="231" t="s">
        <v>81</v>
      </c>
      <c r="C13" s="232">
        <v>250170</v>
      </c>
      <c r="D13" s="233"/>
      <c r="E13" s="233"/>
      <c r="F13" s="233"/>
      <c r="G13" s="233">
        <f t="shared" si="0"/>
        <v>250170</v>
      </c>
      <c r="H13" s="234"/>
      <c r="I13" s="219" t="s">
        <v>9</v>
      </c>
      <c r="L13" s="281"/>
      <c r="M13" s="219"/>
      <c r="N13" s="219"/>
    </row>
    <row r="14" spans="1:16" s="165" customFormat="1" ht="12.75" x14ac:dyDescent="0.2">
      <c r="A14" s="230">
        <v>2000</v>
      </c>
      <c r="B14" s="231" t="s">
        <v>43</v>
      </c>
      <c r="C14" s="232">
        <v>-800000</v>
      </c>
      <c r="D14" s="233"/>
      <c r="E14" s="233"/>
      <c r="F14" s="233"/>
      <c r="G14" s="233">
        <f t="shared" si="0"/>
        <v>-800000</v>
      </c>
      <c r="H14" s="234"/>
      <c r="I14" s="219" t="s">
        <v>59</v>
      </c>
      <c r="L14" s="219"/>
      <c r="M14" s="219"/>
      <c r="N14" s="219"/>
    </row>
    <row r="15" spans="1:16" s="165" customFormat="1" ht="12.75" x14ac:dyDescent="0.2">
      <c r="A15" s="230">
        <v>2050</v>
      </c>
      <c r="B15" s="231" t="s">
        <v>44</v>
      </c>
      <c r="C15" s="232">
        <v>-552500</v>
      </c>
      <c r="D15" s="233"/>
      <c r="E15" s="233">
        <v>-282095</v>
      </c>
      <c r="F15" s="233"/>
      <c r="G15" s="233">
        <f t="shared" si="0"/>
        <v>-834595</v>
      </c>
      <c r="H15" s="218"/>
      <c r="I15" s="165" t="s">
        <v>25</v>
      </c>
      <c r="L15" s="229">
        <f>SUM(L11:L14)</f>
        <v>0</v>
      </c>
      <c r="M15" s="219"/>
      <c r="N15" s="219"/>
    </row>
    <row r="16" spans="1:16" s="165" customFormat="1" ht="12.75" x14ac:dyDescent="0.2">
      <c r="A16" s="230">
        <v>2120</v>
      </c>
      <c r="B16" s="231" t="s">
        <v>45</v>
      </c>
      <c r="C16" s="232">
        <v>-18000</v>
      </c>
      <c r="D16" s="233">
        <v>-2500</v>
      </c>
      <c r="E16" s="233"/>
      <c r="F16" s="233"/>
      <c r="G16" s="233">
        <f t="shared" si="0"/>
        <v>-20500</v>
      </c>
      <c r="H16" s="234"/>
      <c r="L16" s="219"/>
      <c r="M16" s="219"/>
      <c r="N16" s="219"/>
    </row>
    <row r="17" spans="1:15" s="165" customFormat="1" ht="12.75" x14ac:dyDescent="0.2">
      <c r="A17" s="230">
        <v>2400</v>
      </c>
      <c r="B17" s="231" t="s">
        <v>48</v>
      </c>
      <c r="C17" s="232">
        <v>-803000</v>
      </c>
      <c r="D17" s="233"/>
      <c r="E17" s="233"/>
      <c r="F17" s="233"/>
      <c r="G17" s="233">
        <f t="shared" si="0"/>
        <v>-803000</v>
      </c>
      <c r="H17" s="218"/>
      <c r="I17" s="165" t="s">
        <v>26</v>
      </c>
      <c r="L17" s="235">
        <f>L9-L15</f>
        <v>0</v>
      </c>
      <c r="M17" s="219"/>
      <c r="N17" s="219"/>
    </row>
    <row r="18" spans="1:15" s="165" customFormat="1" ht="12.75" x14ac:dyDescent="0.2">
      <c r="A18" s="230">
        <v>2500</v>
      </c>
      <c r="B18" s="231" t="s">
        <v>49</v>
      </c>
      <c r="C18" s="232">
        <v>-125</v>
      </c>
      <c r="D18" s="233">
        <v>-105975</v>
      </c>
      <c r="E18" s="233"/>
      <c r="F18" s="233"/>
      <c r="G18" s="233">
        <f t="shared" si="0"/>
        <v>-106100</v>
      </c>
      <c r="H18" s="218"/>
      <c r="L18" s="219"/>
      <c r="M18" s="219"/>
      <c r="N18" s="219"/>
    </row>
    <row r="19" spans="1:15" s="165" customFormat="1" ht="12.75" x14ac:dyDescent="0.2">
      <c r="A19" s="230">
        <v>2600</v>
      </c>
      <c r="B19" s="231" t="s">
        <v>50</v>
      </c>
      <c r="C19" s="232">
        <v>-250170</v>
      </c>
      <c r="D19" s="233"/>
      <c r="E19" s="233"/>
      <c r="F19" s="233"/>
      <c r="G19" s="233">
        <f t="shared" si="0"/>
        <v>-250170</v>
      </c>
      <c r="H19" s="218" t="s">
        <v>64</v>
      </c>
      <c r="L19" s="219"/>
      <c r="M19" s="219"/>
      <c r="N19" s="219"/>
    </row>
    <row r="20" spans="1:15" s="165" customFormat="1" ht="12.75" x14ac:dyDescent="0.2">
      <c r="A20" s="230">
        <v>2740</v>
      </c>
      <c r="B20" s="231" t="s">
        <v>83</v>
      </c>
      <c r="C20" s="232">
        <v>-410350</v>
      </c>
      <c r="D20" s="233"/>
      <c r="E20" s="233"/>
      <c r="F20" s="233"/>
      <c r="G20" s="233">
        <f t="shared" si="0"/>
        <v>-410350</v>
      </c>
      <c r="H20" s="218"/>
      <c r="I20" s="280"/>
      <c r="J20" s="280"/>
      <c r="K20" s="280"/>
      <c r="L20" s="281"/>
      <c r="M20" s="281"/>
      <c r="N20" s="281"/>
      <c r="O20" s="280"/>
    </row>
    <row r="21" spans="1:15" s="165" customFormat="1" ht="12.75" x14ac:dyDescent="0.2">
      <c r="A21" s="230">
        <v>2770</v>
      </c>
      <c r="B21" s="231" t="s">
        <v>52</v>
      </c>
      <c r="C21" s="232">
        <v>-160455</v>
      </c>
      <c r="D21" s="233">
        <v>-2115</v>
      </c>
      <c r="E21" s="233"/>
      <c r="F21" s="233"/>
      <c r="G21" s="233">
        <f t="shared" si="0"/>
        <v>-162570</v>
      </c>
      <c r="H21" s="218"/>
      <c r="L21" s="219"/>
      <c r="M21" s="219"/>
      <c r="N21" s="219"/>
    </row>
    <row r="22" spans="1:15" s="165" customFormat="1" ht="12.75" x14ac:dyDescent="0.2">
      <c r="A22" s="230">
        <v>2780</v>
      </c>
      <c r="B22" s="231" t="s">
        <v>53</v>
      </c>
      <c r="C22" s="232">
        <v>-103635</v>
      </c>
      <c r="D22" s="233"/>
      <c r="E22" s="233"/>
      <c r="F22" s="233"/>
      <c r="G22" s="233">
        <f t="shared" si="0"/>
        <v>-103635</v>
      </c>
      <c r="H22" s="218" t="s">
        <v>93</v>
      </c>
      <c r="I22" s="165" t="s">
        <v>214</v>
      </c>
      <c r="L22" s="219"/>
      <c r="M22" s="235"/>
      <c r="N22" s="219"/>
    </row>
    <row r="23" spans="1:15" s="165" customFormat="1" ht="12.75" x14ac:dyDescent="0.2">
      <c r="A23" s="230">
        <v>2800</v>
      </c>
      <c r="B23" s="231" t="s">
        <v>36</v>
      </c>
      <c r="C23" s="232"/>
      <c r="D23" s="233"/>
      <c r="E23" s="233">
        <v>-100000</v>
      </c>
      <c r="F23" s="233"/>
      <c r="G23" s="233">
        <f t="shared" si="0"/>
        <v>-100000</v>
      </c>
      <c r="H23" s="218"/>
      <c r="L23" s="219"/>
      <c r="M23" s="236"/>
      <c r="N23" s="219"/>
    </row>
    <row r="24" spans="1:15" s="165" customFormat="1" ht="12.75" x14ac:dyDescent="0.2">
      <c r="A24" s="230">
        <v>2940</v>
      </c>
      <c r="B24" s="231" t="s">
        <v>73</v>
      </c>
      <c r="C24" s="232">
        <v>-735000</v>
      </c>
      <c r="D24" s="233"/>
      <c r="E24" s="233"/>
      <c r="F24" s="233"/>
      <c r="G24" s="233">
        <f t="shared" si="0"/>
        <v>-735000</v>
      </c>
      <c r="H24" s="218"/>
      <c r="L24" s="219"/>
      <c r="M24" s="219"/>
      <c r="N24" s="219"/>
    </row>
    <row r="25" spans="1:15" s="165" customFormat="1" ht="12.75" x14ac:dyDescent="0.2">
      <c r="A25" s="230">
        <v>2950</v>
      </c>
      <c r="B25" s="231" t="s">
        <v>189</v>
      </c>
      <c r="C25" s="232"/>
      <c r="D25" s="233">
        <v>-13500</v>
      </c>
      <c r="E25" s="233"/>
      <c r="F25" s="233"/>
      <c r="G25" s="233">
        <f t="shared" si="0"/>
        <v>-13500</v>
      </c>
      <c r="H25" s="218" t="s">
        <v>96</v>
      </c>
      <c r="I25" s="165" t="s">
        <v>215</v>
      </c>
      <c r="L25" s="219"/>
      <c r="M25" s="219"/>
      <c r="N25" s="219"/>
    </row>
    <row r="26" spans="1:15" s="165" customFormat="1" ht="12.75" x14ac:dyDescent="0.2">
      <c r="A26" s="230">
        <v>3000</v>
      </c>
      <c r="B26" s="231" t="s">
        <v>86</v>
      </c>
      <c r="C26" s="232">
        <v>-26667030</v>
      </c>
      <c r="D26" s="233"/>
      <c r="E26" s="233"/>
      <c r="F26" s="233">
        <f>SUM(C26:E26)</f>
        <v>-26667030</v>
      </c>
      <c r="G26" s="233"/>
      <c r="H26" s="218"/>
      <c r="I26" s="280" t="s">
        <v>216</v>
      </c>
      <c r="J26" s="280"/>
      <c r="K26" s="280"/>
      <c r="L26" s="281"/>
      <c r="M26" s="229"/>
      <c r="N26" s="219"/>
    </row>
    <row r="27" spans="1:15" s="165" customFormat="1" ht="13.5" thickBot="1" x14ac:dyDescent="0.25">
      <c r="A27" s="230">
        <v>3800</v>
      </c>
      <c r="B27" s="231" t="s">
        <v>55</v>
      </c>
      <c r="C27" s="232"/>
      <c r="D27" s="233">
        <v>25000</v>
      </c>
      <c r="E27" s="233">
        <v>-38000</v>
      </c>
      <c r="F27" s="233">
        <f t="shared" ref="F27:F44" si="1">SUM(C27:E27)</f>
        <v>-13000</v>
      </c>
      <c r="G27" s="233"/>
      <c r="H27" s="218"/>
      <c r="I27" s="280" t="s">
        <v>217</v>
      </c>
      <c r="J27" s="280"/>
      <c r="K27" s="280"/>
      <c r="L27" s="281"/>
      <c r="M27" s="283"/>
      <c r="N27" s="219"/>
    </row>
    <row r="28" spans="1:15" s="165" customFormat="1" ht="13.5" thickBot="1" x14ac:dyDescent="0.25">
      <c r="A28" s="230">
        <v>4300</v>
      </c>
      <c r="B28" s="231" t="s">
        <v>16</v>
      </c>
      <c r="C28" s="232">
        <v>17050500</v>
      </c>
      <c r="D28" s="233">
        <v>-50000</v>
      </c>
      <c r="E28" s="233"/>
      <c r="F28" s="233">
        <f t="shared" si="1"/>
        <v>17000500</v>
      </c>
      <c r="G28" s="233"/>
      <c r="H28" s="218"/>
      <c r="I28" s="280" t="s">
        <v>127</v>
      </c>
      <c r="J28" s="280"/>
      <c r="K28" s="280"/>
      <c r="L28" s="281"/>
      <c r="M28" s="284">
        <f>SUM(M25:M27)</f>
        <v>0</v>
      </c>
      <c r="N28" s="219"/>
    </row>
    <row r="29" spans="1:15" s="165" customFormat="1" ht="12.75" x14ac:dyDescent="0.2">
      <c r="A29" s="230">
        <v>5000</v>
      </c>
      <c r="B29" s="231" t="s">
        <v>87</v>
      </c>
      <c r="C29" s="232">
        <v>6254250</v>
      </c>
      <c r="D29" s="233"/>
      <c r="E29" s="233"/>
      <c r="F29" s="233">
        <f t="shared" si="1"/>
        <v>6254250</v>
      </c>
      <c r="G29" s="233"/>
      <c r="H29" s="218"/>
      <c r="L29" s="219"/>
      <c r="M29" s="219"/>
      <c r="N29" s="219"/>
    </row>
    <row r="30" spans="1:15" s="165" customFormat="1" ht="12.75" x14ac:dyDescent="0.2">
      <c r="A30" s="230">
        <v>5100</v>
      </c>
      <c r="B30" s="231" t="s">
        <v>91</v>
      </c>
      <c r="C30" s="232">
        <v>750510</v>
      </c>
      <c r="D30" s="233"/>
      <c r="E30" s="233"/>
      <c r="F30" s="233">
        <f t="shared" si="1"/>
        <v>750510</v>
      </c>
      <c r="G30" s="233"/>
      <c r="H30" s="218" t="s">
        <v>98</v>
      </c>
      <c r="L30" s="219"/>
      <c r="M30" s="219"/>
      <c r="N30" s="219"/>
    </row>
    <row r="31" spans="1:15" s="165" customFormat="1" ht="12.75" x14ac:dyDescent="0.2">
      <c r="A31" s="230">
        <v>5400</v>
      </c>
      <c r="B31" s="231" t="s">
        <v>56</v>
      </c>
      <c r="C31" s="232">
        <v>1008835</v>
      </c>
      <c r="D31" s="233">
        <v>2115</v>
      </c>
      <c r="E31" s="233"/>
      <c r="F31" s="233">
        <f t="shared" si="1"/>
        <v>1010950</v>
      </c>
      <c r="G31" s="233"/>
      <c r="H31" s="218"/>
      <c r="I31" s="280"/>
      <c r="J31" s="280"/>
      <c r="K31" s="280"/>
      <c r="L31" s="281"/>
      <c r="M31" s="281"/>
      <c r="N31" s="281"/>
      <c r="O31" s="280"/>
    </row>
    <row r="32" spans="1:15" s="165" customFormat="1" ht="12.75" x14ac:dyDescent="0.2">
      <c r="A32" s="230">
        <v>5420</v>
      </c>
      <c r="B32" s="231" t="s">
        <v>57</v>
      </c>
      <c r="C32" s="232">
        <v>150100</v>
      </c>
      <c r="D32" s="233">
        <v>15000</v>
      </c>
      <c r="E32" s="233"/>
      <c r="F32" s="233">
        <f t="shared" si="1"/>
        <v>165100</v>
      </c>
      <c r="G32" s="233"/>
      <c r="H32" s="218"/>
      <c r="L32" s="219"/>
      <c r="M32" s="219"/>
      <c r="N32" s="219"/>
    </row>
    <row r="33" spans="1:16" s="165" customFormat="1" ht="12.75" x14ac:dyDescent="0.2">
      <c r="A33" s="230">
        <v>6000</v>
      </c>
      <c r="B33" s="231" t="s">
        <v>9</v>
      </c>
      <c r="C33" s="232"/>
      <c r="D33" s="233">
        <v>63000</v>
      </c>
      <c r="E33" s="233">
        <v>51250</v>
      </c>
      <c r="F33" s="233">
        <f t="shared" si="1"/>
        <v>114250</v>
      </c>
      <c r="G33" s="233"/>
      <c r="H33" s="218" t="s">
        <v>99</v>
      </c>
      <c r="L33" s="219"/>
      <c r="M33" s="219"/>
      <c r="N33" s="219"/>
    </row>
    <row r="34" spans="1:16" s="165" customFormat="1" ht="12.75" x14ac:dyDescent="0.2">
      <c r="A34" s="230">
        <v>6300</v>
      </c>
      <c r="B34" s="231" t="s">
        <v>88</v>
      </c>
      <c r="C34" s="232">
        <v>210000</v>
      </c>
      <c r="D34" s="233"/>
      <c r="E34" s="233"/>
      <c r="F34" s="233">
        <f t="shared" si="1"/>
        <v>210000</v>
      </c>
      <c r="G34" s="233"/>
      <c r="H34" s="218"/>
      <c r="I34" s="280"/>
      <c r="J34" s="280"/>
      <c r="K34" s="280"/>
      <c r="L34" s="281"/>
      <c r="M34" s="281"/>
      <c r="N34" s="281"/>
      <c r="O34" s="280"/>
    </row>
    <row r="35" spans="1:16" s="165" customFormat="1" ht="12.75" x14ac:dyDescent="0.2">
      <c r="A35" s="230">
        <v>6800</v>
      </c>
      <c r="B35" s="231" t="s">
        <v>89</v>
      </c>
      <c r="C35" s="232">
        <v>114725</v>
      </c>
      <c r="D35" s="233"/>
      <c r="E35" s="233"/>
      <c r="F35" s="233">
        <f t="shared" si="1"/>
        <v>114725</v>
      </c>
      <c r="G35" s="233"/>
      <c r="H35" s="218"/>
      <c r="I35" s="280"/>
      <c r="J35" s="280"/>
      <c r="K35" s="280"/>
      <c r="L35" s="281"/>
      <c r="M35" s="281"/>
      <c r="N35" s="281"/>
      <c r="O35" s="280"/>
    </row>
    <row r="36" spans="1:16" s="165" customFormat="1" ht="12.75" x14ac:dyDescent="0.2">
      <c r="A36" s="230">
        <v>7000</v>
      </c>
      <c r="B36" s="231" t="s">
        <v>69</v>
      </c>
      <c r="C36" s="232">
        <v>198200</v>
      </c>
      <c r="D36" s="233"/>
      <c r="E36" s="233"/>
      <c r="F36" s="233">
        <f t="shared" si="1"/>
        <v>198200</v>
      </c>
      <c r="G36" s="233"/>
      <c r="H36" s="218"/>
      <c r="L36" s="219"/>
      <c r="M36" s="219"/>
      <c r="N36" s="219"/>
    </row>
    <row r="37" spans="1:16" s="165" customFormat="1" ht="12.75" x14ac:dyDescent="0.2">
      <c r="A37" s="230">
        <v>7500</v>
      </c>
      <c r="B37" s="231" t="s">
        <v>190</v>
      </c>
      <c r="C37" s="232">
        <v>94160</v>
      </c>
      <c r="D37" s="233">
        <v>13500</v>
      </c>
      <c r="E37" s="233"/>
      <c r="F37" s="233">
        <f t="shared" si="1"/>
        <v>107660</v>
      </c>
      <c r="G37" s="233"/>
      <c r="H37" s="218" t="s">
        <v>100</v>
      </c>
      <c r="L37" s="219"/>
      <c r="M37" s="219"/>
      <c r="N37" s="219"/>
    </row>
    <row r="38" spans="1:16" s="165" customFormat="1" ht="12.75" x14ac:dyDescent="0.2">
      <c r="A38" s="230">
        <v>7790</v>
      </c>
      <c r="B38" s="231" t="s">
        <v>59</v>
      </c>
      <c r="C38" s="232">
        <v>242535</v>
      </c>
      <c r="D38" s="233"/>
      <c r="E38" s="233"/>
      <c r="F38" s="233">
        <f t="shared" si="1"/>
        <v>242535</v>
      </c>
      <c r="G38" s="233"/>
      <c r="H38" s="218"/>
      <c r="I38" s="280"/>
      <c r="J38" s="280"/>
      <c r="K38" s="280"/>
      <c r="L38" s="281"/>
      <c r="M38" s="281"/>
      <c r="N38" s="281"/>
      <c r="O38" s="280"/>
    </row>
    <row r="39" spans="1:16" s="165" customFormat="1" ht="12.75" x14ac:dyDescent="0.2">
      <c r="A39" s="230">
        <v>7800</v>
      </c>
      <c r="B39" s="231" t="s">
        <v>191</v>
      </c>
      <c r="C39" s="232"/>
      <c r="D39" s="233"/>
      <c r="E39" s="233"/>
      <c r="F39" s="233">
        <f t="shared" si="1"/>
        <v>0</v>
      </c>
      <c r="G39" s="233"/>
      <c r="H39" s="218"/>
      <c r="I39" s="280"/>
      <c r="J39" s="280"/>
      <c r="K39" s="280"/>
      <c r="L39" s="281"/>
      <c r="M39" s="281"/>
      <c r="N39" s="281"/>
      <c r="O39" s="280"/>
    </row>
    <row r="40" spans="1:16" s="165" customFormat="1" ht="12.75" x14ac:dyDescent="0.2">
      <c r="A40" s="230">
        <v>7830</v>
      </c>
      <c r="B40" s="231" t="s">
        <v>19</v>
      </c>
      <c r="C40" s="232">
        <v>22400</v>
      </c>
      <c r="D40" s="233">
        <v>5000</v>
      </c>
      <c r="E40" s="233"/>
      <c r="F40" s="233">
        <f t="shared" si="1"/>
        <v>27400</v>
      </c>
      <c r="G40" s="233"/>
      <c r="H40" s="218"/>
      <c r="I40" s="280"/>
      <c r="J40" s="280"/>
      <c r="K40" s="280"/>
      <c r="L40" s="281"/>
      <c r="M40" s="281"/>
      <c r="N40" s="281"/>
      <c r="O40" s="280"/>
    </row>
    <row r="41" spans="1:16" s="165" customFormat="1" ht="12.75" x14ac:dyDescent="0.2">
      <c r="A41" s="230">
        <v>8050</v>
      </c>
      <c r="B41" s="231" t="s">
        <v>60</v>
      </c>
      <c r="C41" s="232">
        <v>-8000</v>
      </c>
      <c r="D41" s="233"/>
      <c r="E41" s="233"/>
      <c r="F41" s="233">
        <f t="shared" si="1"/>
        <v>-8000</v>
      </c>
      <c r="G41" s="233"/>
      <c r="H41" s="218"/>
      <c r="I41" s="280"/>
      <c r="J41" s="280"/>
      <c r="K41" s="280"/>
      <c r="L41" s="281"/>
      <c r="M41" s="281"/>
      <c r="N41" s="281"/>
      <c r="O41" s="280"/>
    </row>
    <row r="42" spans="1:16" s="165" customFormat="1" ht="12.75" x14ac:dyDescent="0.2">
      <c r="A42" s="230">
        <v>8150</v>
      </c>
      <c r="B42" s="231" t="s">
        <v>29</v>
      </c>
      <c r="C42" s="232">
        <v>1380</v>
      </c>
      <c r="D42" s="233"/>
      <c r="E42" s="233"/>
      <c r="F42" s="233">
        <f t="shared" si="1"/>
        <v>1380</v>
      </c>
      <c r="G42" s="233"/>
      <c r="H42" s="218"/>
      <c r="L42" s="219"/>
      <c r="M42" s="219"/>
      <c r="N42" s="219"/>
    </row>
    <row r="43" spans="1:16" s="165" customFormat="1" ht="12.75" x14ac:dyDescent="0.2">
      <c r="A43" s="230">
        <v>8300</v>
      </c>
      <c r="B43" s="231" t="s">
        <v>49</v>
      </c>
      <c r="C43" s="232"/>
      <c r="D43" s="233">
        <v>105975</v>
      </c>
      <c r="E43" s="233"/>
      <c r="F43" s="233">
        <f t="shared" si="1"/>
        <v>105975</v>
      </c>
      <c r="G43" s="233"/>
      <c r="H43" s="218" t="s">
        <v>101</v>
      </c>
      <c r="I43" s="285"/>
      <c r="J43" s="285"/>
      <c r="K43" s="285"/>
      <c r="L43" s="282"/>
      <c r="M43" s="282"/>
      <c r="N43" s="282"/>
      <c r="O43" s="285"/>
    </row>
    <row r="44" spans="1:16" s="165" customFormat="1" ht="12.75" x14ac:dyDescent="0.2">
      <c r="A44" s="230">
        <v>8320</v>
      </c>
      <c r="B44" s="231" t="s">
        <v>90</v>
      </c>
      <c r="C44" s="232"/>
      <c r="D44" s="233">
        <v>2500</v>
      </c>
      <c r="E44" s="233"/>
      <c r="F44" s="233">
        <f t="shared" si="1"/>
        <v>2500</v>
      </c>
      <c r="G44" s="233"/>
      <c r="H44" s="218"/>
      <c r="L44" s="219"/>
      <c r="M44" s="219"/>
      <c r="N44" s="219"/>
    </row>
    <row r="45" spans="1:16" s="165" customFormat="1" ht="12.75" x14ac:dyDescent="0.2">
      <c r="A45" s="237">
        <v>8960</v>
      </c>
      <c r="B45" s="238" t="s">
        <v>2</v>
      </c>
      <c r="C45" s="239"/>
      <c r="D45" s="240"/>
      <c r="E45" s="241">
        <f>-SUM(F26:F44)</f>
        <v>382095</v>
      </c>
      <c r="F45" s="240">
        <f>E45</f>
        <v>382095</v>
      </c>
      <c r="G45" s="240"/>
      <c r="H45" s="218"/>
      <c r="L45" s="219"/>
      <c r="M45" s="219"/>
      <c r="N45" s="219"/>
    </row>
    <row r="46" spans="1:16" s="27" customFormat="1" ht="18.75" x14ac:dyDescent="0.3">
      <c r="A46" s="242"/>
      <c r="B46" s="243"/>
      <c r="C46" s="244">
        <f>SUM(C4:C45)</f>
        <v>0</v>
      </c>
      <c r="D46" s="244">
        <f t="shared" ref="D46:E46" si="2">SUM(D4:D45)</f>
        <v>0</v>
      </c>
      <c r="E46" s="244">
        <f t="shared" si="2"/>
        <v>0</v>
      </c>
      <c r="F46" s="245">
        <f>SUM(F26:F45)</f>
        <v>0</v>
      </c>
      <c r="G46" s="244">
        <f>SUM(G4:G45)</f>
        <v>0</v>
      </c>
      <c r="H46" s="218" t="s">
        <v>192</v>
      </c>
      <c r="I46" s="165"/>
      <c r="J46" s="165"/>
      <c r="K46" s="165"/>
      <c r="L46" s="219"/>
      <c r="M46" s="219"/>
      <c r="N46" s="219"/>
      <c r="O46" s="165"/>
    </row>
    <row r="47" spans="1:16" s="165" customFormat="1" ht="12.75" x14ac:dyDescent="0.2">
      <c r="A47" s="246"/>
      <c r="C47" s="219"/>
      <c r="D47" s="219"/>
      <c r="E47" s="219"/>
      <c r="F47" s="219"/>
      <c r="G47" s="219"/>
      <c r="H47" s="218"/>
      <c r="I47" s="280"/>
      <c r="J47" s="280"/>
      <c r="K47" s="280"/>
      <c r="L47" s="281"/>
      <c r="M47" s="281"/>
      <c r="N47" s="281"/>
      <c r="O47" s="280"/>
      <c r="P47" s="219"/>
    </row>
    <row r="48" spans="1:16" x14ac:dyDescent="0.25">
      <c r="A48" s="28"/>
      <c r="B48" s="71"/>
      <c r="C48" s="28"/>
      <c r="D48" s="28"/>
      <c r="E48" s="28"/>
      <c r="I48" s="264"/>
      <c r="J48" s="264"/>
      <c r="K48" s="264"/>
      <c r="L48" s="34"/>
      <c r="M48" s="34"/>
      <c r="N48" s="34"/>
      <c r="O48" s="34"/>
      <c r="P48" s="28"/>
    </row>
    <row r="49" spans="1:15" s="165" customFormat="1" ht="12.75" x14ac:dyDescent="0.2">
      <c r="A49" s="247"/>
      <c r="F49" s="219"/>
      <c r="G49" s="219"/>
    </row>
    <row r="50" spans="1:15" s="165" customFormat="1" ht="12.75" x14ac:dyDescent="0.2">
      <c r="A50" s="248"/>
      <c r="F50" s="219"/>
      <c r="G50" s="219"/>
      <c r="H50" s="218" t="s">
        <v>104</v>
      </c>
    </row>
    <row r="51" spans="1:15" s="165" customFormat="1" ht="12.75" x14ac:dyDescent="0.2">
      <c r="A51" s="249"/>
      <c r="F51" s="219"/>
      <c r="G51" s="219"/>
      <c r="H51" s="218"/>
      <c r="I51" s="280"/>
      <c r="J51" s="280"/>
      <c r="K51" s="280"/>
      <c r="L51" s="280"/>
      <c r="M51" s="280"/>
      <c r="N51" s="280"/>
      <c r="O51" s="280"/>
    </row>
    <row r="52" spans="1:15" s="165" customFormat="1" ht="12.75" x14ac:dyDescent="0.2">
      <c r="A52" s="249"/>
      <c r="F52" s="219"/>
      <c r="G52" s="219"/>
      <c r="H52" s="218"/>
      <c r="I52" s="280"/>
      <c r="J52" s="280"/>
      <c r="K52" s="280"/>
      <c r="L52" s="280"/>
      <c r="M52" s="280"/>
      <c r="N52" s="280"/>
      <c r="O52" s="280"/>
    </row>
    <row r="53" spans="1:15" s="165" customFormat="1" ht="12.75" x14ac:dyDescent="0.2">
      <c r="A53" s="210"/>
      <c r="F53" s="219"/>
      <c r="G53" s="219"/>
      <c r="H53" s="218"/>
    </row>
    <row r="54" spans="1:15" s="165" customFormat="1" ht="12.75" x14ac:dyDescent="0.2">
      <c r="A54" s="210"/>
      <c r="F54" s="219"/>
      <c r="G54" s="219"/>
      <c r="H54" s="218" t="s">
        <v>111</v>
      </c>
      <c r="I54" s="285"/>
      <c r="J54" s="285"/>
      <c r="K54" s="285"/>
      <c r="L54" s="285"/>
      <c r="M54" s="285"/>
      <c r="N54" s="285"/>
      <c r="O54" s="285"/>
    </row>
    <row r="55" spans="1:15" s="165" customFormat="1" ht="12.75" x14ac:dyDescent="0.2">
      <c r="A55" s="210"/>
      <c r="F55" s="219"/>
      <c r="G55" s="219"/>
      <c r="H55" s="218"/>
    </row>
    <row r="56" spans="1:15" s="165" customFormat="1" ht="12.75" x14ac:dyDescent="0.2">
      <c r="A56" s="210"/>
      <c r="F56" s="219"/>
      <c r="G56" s="219"/>
      <c r="H56" s="218" t="s">
        <v>112</v>
      </c>
    </row>
    <row r="57" spans="1:15" s="165" customFormat="1" ht="12.75" x14ac:dyDescent="0.2">
      <c r="F57" s="219"/>
      <c r="G57" s="219"/>
      <c r="H57" s="218"/>
      <c r="I57" s="280"/>
      <c r="J57" s="280"/>
      <c r="K57" s="280"/>
      <c r="L57" s="280"/>
      <c r="M57" s="280"/>
      <c r="N57" s="280"/>
      <c r="O57" s="280"/>
    </row>
    <row r="58" spans="1:15" s="165" customFormat="1" ht="12.75" x14ac:dyDescent="0.2">
      <c r="H58" s="218"/>
      <c r="I58" s="280"/>
      <c r="J58" s="280"/>
      <c r="K58" s="280"/>
      <c r="L58" s="280"/>
      <c r="M58" s="280"/>
      <c r="N58" s="280"/>
      <c r="O58" s="280"/>
    </row>
    <row r="59" spans="1:15" s="165" customFormat="1" ht="12.75" x14ac:dyDescent="0.2"/>
    <row r="60" spans="1:15" s="165" customFormat="1" ht="12.75" x14ac:dyDescent="0.2"/>
    <row r="61" spans="1:15" s="165" customFormat="1" ht="12.75" x14ac:dyDescent="0.2"/>
    <row r="62" spans="1:15" s="165" customFormat="1" ht="12.75" x14ac:dyDescent="0.2"/>
    <row r="63" spans="1:15" s="165" customFormat="1" ht="12.75" x14ac:dyDescent="0.2"/>
    <row r="64" spans="1:15" s="165" customFormat="1" ht="12.75" x14ac:dyDescent="0.2"/>
    <row r="65" s="165" customFormat="1" ht="12.75" x14ac:dyDescent="0.2"/>
    <row r="66" s="165" customFormat="1" ht="12.75" x14ac:dyDescent="0.2"/>
    <row r="67" s="165" customFormat="1" ht="12.75" x14ac:dyDescent="0.2"/>
    <row r="68" s="165" customFormat="1" ht="12.75" x14ac:dyDescent="0.2"/>
    <row r="69" s="165" customFormat="1" ht="12.75" x14ac:dyDescent="0.2"/>
    <row r="70" s="165" customFormat="1" ht="12.75" x14ac:dyDescent="0.2"/>
    <row r="71" s="165" customFormat="1" ht="12.75" x14ac:dyDescent="0.2"/>
    <row r="72" s="165" customFormat="1" ht="12.75" x14ac:dyDescent="0.2"/>
    <row r="73" s="165" customFormat="1" ht="12.75" x14ac:dyDescent="0.2"/>
    <row r="74" s="165" customFormat="1" ht="12.75" x14ac:dyDescent="0.2"/>
    <row r="75" s="165" customFormat="1" ht="12.75" x14ac:dyDescent="0.2"/>
    <row r="76" s="165" customFormat="1" ht="12.75" x14ac:dyDescent="0.2"/>
    <row r="77" s="165" customFormat="1" ht="12.75" x14ac:dyDescent="0.2"/>
    <row r="78" s="165" customFormat="1" ht="12.75" x14ac:dyDescent="0.2"/>
    <row r="79" s="165" customFormat="1" ht="12.75" x14ac:dyDescent="0.2"/>
    <row r="80" s="165" customFormat="1" ht="12.75" x14ac:dyDescent="0.2"/>
    <row r="81" spans="1:16" s="165" customFormat="1" ht="12.75" x14ac:dyDescent="0.2"/>
    <row r="82" spans="1:16" s="165" customFormat="1" ht="12.75" x14ac:dyDescent="0.2">
      <c r="A82" s="219"/>
    </row>
    <row r="83" spans="1:16" s="165" customFormat="1" ht="12.75" x14ac:dyDescent="0.2"/>
    <row r="84" spans="1:16" s="165" customFormat="1" ht="12.75" x14ac:dyDescent="0.2"/>
    <row r="85" spans="1:16" s="165" customFormat="1" ht="12.75" x14ac:dyDescent="0.2"/>
    <row r="86" spans="1:16" s="165" customFormat="1" ht="12.75" x14ac:dyDescent="0.2"/>
    <row r="87" spans="1:16" s="165" customFormat="1" ht="12.75" x14ac:dyDescent="0.2"/>
    <row r="88" spans="1:16" s="165" customFormat="1" ht="12.75" x14ac:dyDescent="0.2"/>
    <row r="89" spans="1:16" s="165" customFormat="1" ht="12.75" x14ac:dyDescent="0.2"/>
    <row r="90" spans="1:16" s="165" customFormat="1" ht="12.75" x14ac:dyDescent="0.2"/>
    <row r="91" spans="1:16" s="165" customFormat="1" ht="12.75" x14ac:dyDescent="0.2"/>
    <row r="92" spans="1:16" s="27" customFormat="1" ht="18.75" x14ac:dyDescent="0.3">
      <c r="A92" s="28"/>
      <c r="H92" s="165"/>
      <c r="I92" s="165"/>
      <c r="J92" s="165"/>
      <c r="K92" s="165"/>
      <c r="L92" s="165"/>
      <c r="M92" s="165"/>
      <c r="N92" s="165"/>
      <c r="O92" s="165"/>
    </row>
    <row r="93" spans="1:16" ht="18.75" x14ac:dyDescent="0.3">
      <c r="A93" s="28"/>
      <c r="B93" s="71"/>
      <c r="C93" s="28"/>
      <c r="D93" s="28"/>
      <c r="E93" s="28"/>
      <c r="H93" s="27"/>
      <c r="I93" s="27"/>
      <c r="J93" s="27"/>
      <c r="K93" s="27"/>
      <c r="L93" s="27"/>
      <c r="M93" s="27"/>
      <c r="N93" s="27"/>
      <c r="O93" s="27"/>
      <c r="P93" s="28"/>
    </row>
    <row r="94" spans="1:16" x14ac:dyDescent="0.25">
      <c r="H94" s="28"/>
      <c r="L94" s="28"/>
      <c r="M94" s="28"/>
      <c r="N94" s="28"/>
      <c r="O94" s="28"/>
    </row>
    <row r="95" spans="1:16" x14ac:dyDescent="0.25">
      <c r="H95" s="28"/>
      <c r="L95" s="28"/>
      <c r="M95" s="28"/>
      <c r="N95" s="28"/>
    </row>
    <row r="96" spans="1:16" x14ac:dyDescent="0.25">
      <c r="H96" s="28"/>
      <c r="L96" s="28"/>
      <c r="M96" s="28"/>
      <c r="N96" s="28"/>
    </row>
    <row r="97" spans="8:14" x14ac:dyDescent="0.25">
      <c r="H97" s="28"/>
      <c r="L97" s="28"/>
      <c r="M97" s="28"/>
      <c r="N97" s="28"/>
    </row>
    <row r="98" spans="8:14" x14ac:dyDescent="0.25">
      <c r="H98" s="28"/>
      <c r="L98" s="28"/>
      <c r="M98" s="28"/>
      <c r="N98" s="28"/>
    </row>
    <row r="99" spans="8:14" x14ac:dyDescent="0.25">
      <c r="H99" s="28"/>
      <c r="L99" s="28"/>
      <c r="M99" s="28"/>
      <c r="N99" s="28"/>
    </row>
    <row r="100" spans="8:14" x14ac:dyDescent="0.25">
      <c r="H100" s="28"/>
      <c r="L100" s="28"/>
      <c r="M100" s="28"/>
      <c r="N100" s="28"/>
    </row>
    <row r="101" spans="8:14" x14ac:dyDescent="0.25">
      <c r="H101" s="28"/>
      <c r="L101" s="28"/>
      <c r="M101" s="28"/>
      <c r="N101" s="28"/>
    </row>
    <row r="103" spans="8:14" x14ac:dyDescent="0.25">
      <c r="H103" s="28"/>
      <c r="L103" s="28"/>
      <c r="M103" s="28"/>
      <c r="N103" s="28"/>
    </row>
    <row r="105" spans="8:14" x14ac:dyDescent="0.25">
      <c r="H105" s="28"/>
      <c r="L105" s="28"/>
      <c r="M105" s="28"/>
      <c r="N105" s="28"/>
    </row>
    <row r="106" spans="8:14" x14ac:dyDescent="0.25">
      <c r="H106" s="28"/>
      <c r="L106" s="28"/>
      <c r="M106" s="28"/>
      <c r="N106" s="28"/>
    </row>
    <row r="107" spans="8:14" x14ac:dyDescent="0.25">
      <c r="H107" s="28"/>
      <c r="L107" s="28"/>
      <c r="M107" s="28"/>
      <c r="N107" s="28"/>
    </row>
  </sheetData>
  <mergeCells count="1">
    <mergeCell ref="D3:E3"/>
  </mergeCells>
  <pageMargins left="0.59055118110236227" right="0.59055118110236227" top="0.19685039370078741" bottom="0.19685039370078741" header="0.51181102362204722" footer="0.51181102362204722"/>
  <pageSetup paperSize="9" scale="98" fitToWidth="0" fitToHeight="0" orientation="portrait" horizontalDpi="4294967292" r:id="rId1"/>
  <headerFooter alignWithMargins="0"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showZeros="0" workbookViewId="0">
      <selection activeCell="E19" sqref="E19"/>
    </sheetView>
  </sheetViews>
  <sheetFormatPr baseColWidth="10" defaultRowHeight="15.75" x14ac:dyDescent="0.25"/>
  <cols>
    <col min="1" max="1" width="5.7109375" style="1" bestFit="1" customWidth="1"/>
    <col min="2" max="2" width="26.140625" style="1" bestFit="1" customWidth="1"/>
    <col min="3" max="10" width="11.42578125" style="47"/>
    <col min="11" max="16384" width="11.42578125" style="1"/>
  </cols>
  <sheetData>
    <row r="1" spans="1:10" x14ac:dyDescent="0.25">
      <c r="A1" s="14" t="s">
        <v>218</v>
      </c>
    </row>
    <row r="3" spans="1:10" x14ac:dyDescent="0.25">
      <c r="A3" s="1" t="s">
        <v>14</v>
      </c>
      <c r="B3" s="1" t="s">
        <v>195</v>
      </c>
    </row>
    <row r="4" spans="1:10" x14ac:dyDescent="0.25">
      <c r="B4" s="250" t="s">
        <v>196</v>
      </c>
      <c r="C4" s="252"/>
      <c r="D4" s="252"/>
      <c r="E4" s="252"/>
      <c r="F4" s="252"/>
      <c r="G4" s="252"/>
      <c r="H4" s="252"/>
      <c r="I4" s="252"/>
    </row>
    <row r="5" spans="1:10" x14ac:dyDescent="0.25">
      <c r="B5" s="250" t="s">
        <v>197</v>
      </c>
      <c r="C5" s="252"/>
      <c r="D5" s="252"/>
      <c r="E5" s="252"/>
      <c r="F5" s="252"/>
      <c r="G5" s="252"/>
      <c r="H5" s="252"/>
      <c r="I5" s="252"/>
    </row>
    <row r="7" spans="1:10" x14ac:dyDescent="0.25">
      <c r="A7" s="1" t="s">
        <v>7</v>
      </c>
    </row>
    <row r="8" spans="1:10" x14ac:dyDescent="0.25">
      <c r="A8" s="22"/>
      <c r="B8" s="23"/>
      <c r="C8" s="115" t="s">
        <v>113</v>
      </c>
      <c r="D8" s="116" t="s">
        <v>1</v>
      </c>
      <c r="E8" s="116" t="s">
        <v>2</v>
      </c>
      <c r="F8" s="116" t="s">
        <v>3</v>
      </c>
      <c r="G8" s="1"/>
      <c r="H8" s="1"/>
      <c r="I8" s="1"/>
      <c r="J8" s="1"/>
    </row>
    <row r="9" spans="1:10" x14ac:dyDescent="0.25">
      <c r="A9" s="24" t="s">
        <v>4</v>
      </c>
      <c r="B9" s="25" t="s">
        <v>5</v>
      </c>
      <c r="C9" s="113" t="s">
        <v>114</v>
      </c>
      <c r="D9" s="113"/>
      <c r="E9" s="113"/>
      <c r="F9" s="114"/>
      <c r="G9" s="1"/>
      <c r="H9" s="1"/>
      <c r="I9" s="1"/>
      <c r="J9" s="1"/>
    </row>
    <row r="10" spans="1:10" x14ac:dyDescent="0.25">
      <c r="A10" s="5">
        <v>1500</v>
      </c>
      <c r="B10" s="6" t="s">
        <v>17</v>
      </c>
      <c r="C10" s="7">
        <v>2460000</v>
      </c>
      <c r="D10" s="101"/>
      <c r="E10" s="119"/>
      <c r="F10" s="122"/>
      <c r="G10" s="1"/>
      <c r="H10" s="1"/>
      <c r="I10" s="1"/>
      <c r="J10" s="1"/>
    </row>
    <row r="11" spans="1:10" x14ac:dyDescent="0.25">
      <c r="A11" s="5">
        <v>1580</v>
      </c>
      <c r="B11" s="8" t="s">
        <v>71</v>
      </c>
      <c r="C11" s="10">
        <v>-50000</v>
      </c>
      <c r="D11" s="101"/>
      <c r="E11" s="120"/>
      <c r="F11" s="123"/>
      <c r="G11" s="1"/>
      <c r="H11" s="1"/>
      <c r="I11" s="1"/>
      <c r="J11" s="1"/>
    </row>
    <row r="12" spans="1:10" x14ac:dyDescent="0.25">
      <c r="A12" s="11">
        <v>7830</v>
      </c>
      <c r="B12" s="21" t="s">
        <v>19</v>
      </c>
      <c r="C12" s="12">
        <v>56000</v>
      </c>
      <c r="D12" s="118"/>
      <c r="E12" s="121"/>
      <c r="F12" s="124"/>
      <c r="G12" s="1"/>
      <c r="H12" s="1"/>
      <c r="I12" s="1"/>
      <c r="J12" s="1"/>
    </row>
    <row r="15" spans="1:10" x14ac:dyDescent="0.25">
      <c r="A15" s="1" t="s">
        <v>64</v>
      </c>
      <c r="B15" s="67" t="s">
        <v>66</v>
      </c>
      <c r="D15" s="69" t="s">
        <v>72</v>
      </c>
    </row>
    <row r="16" spans="1:10" x14ac:dyDescent="0.25">
      <c r="B16" s="251" t="s">
        <v>17</v>
      </c>
      <c r="C16" s="68">
        <f>SUM(F10:F11)</f>
        <v>0</v>
      </c>
      <c r="D16" s="253"/>
      <c r="E16" s="254"/>
    </row>
    <row r="19" spans="16:16" x14ac:dyDescent="0.25">
      <c r="P19" s="1" t="s">
        <v>115</v>
      </c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13.19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"/>
  <sheetViews>
    <sheetView showGridLines="0" showZeros="0" workbookViewId="0"/>
  </sheetViews>
  <sheetFormatPr baseColWidth="10" defaultRowHeight="15" x14ac:dyDescent="0.25"/>
  <cols>
    <col min="1" max="1" width="6.5703125" style="28" customWidth="1"/>
    <col min="2" max="2" width="28.7109375" style="28" bestFit="1" customWidth="1"/>
    <col min="3" max="3" width="11.28515625" style="46" customWidth="1"/>
    <col min="4" max="4" width="11.28515625" style="255" customWidth="1"/>
    <col min="5" max="7" width="11.28515625" style="46" customWidth="1"/>
    <col min="8" max="8" width="7.5703125" style="142" customWidth="1"/>
    <col min="9" max="10" width="10.28515625" style="46" customWidth="1"/>
    <col min="11" max="11" width="11.42578125" style="46"/>
    <col min="12" max="12" width="11.42578125" style="28"/>
    <col min="13" max="13" width="11.42578125" style="46"/>
    <col min="14" max="14" width="11.7109375" style="46" bestFit="1" customWidth="1"/>
    <col min="15" max="15" width="11.42578125" style="46"/>
    <col min="16" max="16384" width="11.42578125" style="28"/>
  </cols>
  <sheetData>
    <row r="1" spans="1:14" x14ac:dyDescent="0.25">
      <c r="A1" s="70" t="s">
        <v>219</v>
      </c>
    </row>
    <row r="2" spans="1:14" x14ac:dyDescent="0.25">
      <c r="A2" s="141" t="s">
        <v>4</v>
      </c>
      <c r="B2" s="49" t="s">
        <v>5</v>
      </c>
      <c r="C2" s="143" t="s">
        <v>113</v>
      </c>
      <c r="D2" s="286" t="s">
        <v>1</v>
      </c>
      <c r="E2" s="287"/>
      <c r="F2" s="144" t="s">
        <v>2</v>
      </c>
      <c r="G2" s="144" t="s">
        <v>3</v>
      </c>
      <c r="H2" s="145" t="s">
        <v>117</v>
      </c>
      <c r="I2" s="28"/>
      <c r="J2" s="28"/>
      <c r="K2" s="28"/>
    </row>
    <row r="3" spans="1:14" x14ac:dyDescent="0.25">
      <c r="A3" s="50"/>
      <c r="B3" s="51"/>
      <c r="C3" s="146" t="s">
        <v>114</v>
      </c>
      <c r="D3" s="256"/>
      <c r="E3" s="147"/>
      <c r="F3" s="148"/>
      <c r="G3" s="148"/>
      <c r="I3" s="28"/>
      <c r="J3" s="28"/>
      <c r="K3" s="28"/>
    </row>
    <row r="4" spans="1:14" ht="15.75" x14ac:dyDescent="0.25">
      <c r="A4" s="5">
        <v>1080</v>
      </c>
      <c r="B4" s="6" t="s">
        <v>118</v>
      </c>
      <c r="C4" s="15">
        <v>60000</v>
      </c>
      <c r="D4" s="108"/>
      <c r="E4" s="108"/>
      <c r="F4" s="149"/>
      <c r="G4" s="111"/>
      <c r="I4" s="28"/>
      <c r="J4" s="28"/>
      <c r="K4" s="28"/>
    </row>
    <row r="5" spans="1:14" ht="15.75" x14ac:dyDescent="0.25">
      <c r="A5" s="16">
        <v>1100</v>
      </c>
      <c r="B5" s="17" t="s">
        <v>39</v>
      </c>
      <c r="C5" s="10">
        <v>1470000</v>
      </c>
      <c r="D5" s="102"/>
      <c r="E5" s="102"/>
      <c r="F5" s="103"/>
      <c r="G5" s="104"/>
      <c r="H5" s="142">
        <v>4</v>
      </c>
      <c r="I5" s="261" t="s">
        <v>123</v>
      </c>
      <c r="J5" s="261"/>
      <c r="K5" s="261"/>
      <c r="L5" s="261"/>
      <c r="M5" s="36"/>
    </row>
    <row r="6" spans="1:14" ht="15.75" x14ac:dyDescent="0.25">
      <c r="A6" s="16">
        <v>1200</v>
      </c>
      <c r="B6" s="17" t="s">
        <v>119</v>
      </c>
      <c r="C6" s="10">
        <v>240000</v>
      </c>
      <c r="D6" s="102"/>
      <c r="E6" s="102"/>
      <c r="F6" s="103"/>
      <c r="G6" s="104"/>
      <c r="I6" s="28"/>
      <c r="J6" s="28"/>
      <c r="K6" s="28"/>
    </row>
    <row r="7" spans="1:14" ht="15.75" x14ac:dyDescent="0.25">
      <c r="A7" s="16">
        <v>1230</v>
      </c>
      <c r="B7" s="17" t="s">
        <v>11</v>
      </c>
      <c r="C7" s="10">
        <v>150000</v>
      </c>
      <c r="D7" s="102"/>
      <c r="E7" s="102"/>
      <c r="F7" s="103"/>
      <c r="G7" s="104"/>
      <c r="H7" s="142">
        <v>5</v>
      </c>
      <c r="I7" s="28" t="s">
        <v>198</v>
      </c>
      <c r="J7" s="28"/>
      <c r="K7" s="28"/>
      <c r="N7" s="255"/>
    </row>
    <row r="8" spans="1:14" ht="15.75" x14ac:dyDescent="0.25">
      <c r="A8" s="16">
        <v>1239</v>
      </c>
      <c r="B8" s="17" t="s">
        <v>40</v>
      </c>
      <c r="C8" s="17">
        <v>-3000</v>
      </c>
      <c r="D8" s="102"/>
      <c r="E8" s="102"/>
      <c r="F8" s="103"/>
      <c r="G8" s="104"/>
      <c r="I8" s="264" t="s">
        <v>125</v>
      </c>
      <c r="J8" s="264"/>
      <c r="K8" s="264"/>
      <c r="L8" s="264"/>
      <c r="M8" s="33"/>
      <c r="N8" s="255"/>
    </row>
    <row r="9" spans="1:14" ht="16.5" thickBot="1" x14ac:dyDescent="0.3">
      <c r="A9" s="16">
        <v>1350</v>
      </c>
      <c r="B9" s="17" t="s">
        <v>6</v>
      </c>
      <c r="C9" s="17">
        <v>500000</v>
      </c>
      <c r="D9" s="102"/>
      <c r="E9" s="102"/>
      <c r="F9" s="103"/>
      <c r="G9" s="104"/>
      <c r="I9" s="264" t="s">
        <v>126</v>
      </c>
      <c r="J9" s="264"/>
      <c r="K9" s="264"/>
      <c r="L9" s="264"/>
      <c r="M9" s="262"/>
      <c r="N9" s="255"/>
    </row>
    <row r="10" spans="1:14" ht="16.5" thickBot="1" x14ac:dyDescent="0.3">
      <c r="A10" s="16">
        <v>1400</v>
      </c>
      <c r="B10" s="17" t="s">
        <v>120</v>
      </c>
      <c r="C10" s="17">
        <v>254000</v>
      </c>
      <c r="D10" s="102"/>
      <c r="E10" s="102"/>
      <c r="F10" s="103"/>
      <c r="G10" s="104"/>
      <c r="I10" s="264" t="s">
        <v>127</v>
      </c>
      <c r="J10" s="264"/>
      <c r="K10" s="264"/>
      <c r="L10" s="264"/>
      <c r="M10" s="263">
        <f>SUM(M7:M9)</f>
        <v>0</v>
      </c>
      <c r="N10" s="255"/>
    </row>
    <row r="11" spans="1:14" ht="15.75" x14ac:dyDescent="0.25">
      <c r="A11" s="52">
        <v>1420</v>
      </c>
      <c r="B11" s="150" t="s">
        <v>121</v>
      </c>
      <c r="C11" s="53">
        <v>176000</v>
      </c>
      <c r="D11" s="102"/>
      <c r="E11" s="102"/>
      <c r="F11" s="103"/>
      <c r="G11" s="104"/>
      <c r="I11" s="28"/>
      <c r="J11" s="28"/>
      <c r="K11" s="28"/>
      <c r="N11" s="255"/>
    </row>
    <row r="12" spans="1:14" ht="15.75" x14ac:dyDescent="0.25">
      <c r="A12" s="52">
        <v>1440</v>
      </c>
      <c r="B12" s="54" t="s">
        <v>122</v>
      </c>
      <c r="C12" s="53">
        <v>381000</v>
      </c>
      <c r="D12" s="102"/>
      <c r="E12" s="102"/>
      <c r="F12" s="103"/>
      <c r="G12" s="104"/>
      <c r="I12" s="28" t="s">
        <v>128</v>
      </c>
      <c r="J12" s="28"/>
      <c r="K12" s="28"/>
      <c r="M12" s="46">
        <v>40000</v>
      </c>
    </row>
    <row r="13" spans="1:14" ht="15.75" x14ac:dyDescent="0.25">
      <c r="A13" s="52">
        <v>1500</v>
      </c>
      <c r="B13" s="54" t="s">
        <v>17</v>
      </c>
      <c r="C13" s="53">
        <v>593400</v>
      </c>
      <c r="D13" s="102"/>
      <c r="E13" s="102"/>
      <c r="F13" s="103"/>
      <c r="G13" s="104"/>
      <c r="I13" s="28"/>
      <c r="J13" s="28"/>
      <c r="K13" s="28"/>
    </row>
    <row r="14" spans="1:14" ht="15.75" x14ac:dyDescent="0.25">
      <c r="A14" s="52">
        <v>1580</v>
      </c>
      <c r="B14" s="54" t="s">
        <v>41</v>
      </c>
      <c r="C14" s="53">
        <v>-13000</v>
      </c>
      <c r="D14" s="102"/>
      <c r="E14" s="102"/>
      <c r="F14" s="103"/>
      <c r="G14" s="104"/>
      <c r="I14" s="28" t="s">
        <v>129</v>
      </c>
      <c r="J14" s="28"/>
      <c r="K14" s="28"/>
      <c r="M14" s="46">
        <v>3000</v>
      </c>
    </row>
    <row r="15" spans="1:14" ht="15.75" x14ac:dyDescent="0.25">
      <c r="A15" s="52">
        <v>1730</v>
      </c>
      <c r="B15" s="54" t="s">
        <v>124</v>
      </c>
      <c r="C15" s="53"/>
      <c r="D15" s="102"/>
      <c r="E15" s="102"/>
      <c r="F15" s="103"/>
      <c r="G15" s="104"/>
      <c r="I15" s="28"/>
      <c r="J15" s="28"/>
      <c r="K15" s="28"/>
    </row>
    <row r="16" spans="1:14" ht="15.75" x14ac:dyDescent="0.25">
      <c r="A16" s="52">
        <v>1950</v>
      </c>
      <c r="B16" s="54" t="s">
        <v>42</v>
      </c>
      <c r="C16" s="53">
        <v>74000</v>
      </c>
      <c r="D16" s="102"/>
      <c r="E16" s="102"/>
      <c r="F16" s="103"/>
      <c r="G16" s="104"/>
      <c r="I16" s="28"/>
      <c r="J16" s="28"/>
      <c r="K16" s="28"/>
    </row>
    <row r="17" spans="1:15" ht="15.75" x14ac:dyDescent="0.25">
      <c r="A17" s="52">
        <v>2000</v>
      </c>
      <c r="B17" s="54" t="s">
        <v>43</v>
      </c>
      <c r="C17" s="53">
        <v>-1000000</v>
      </c>
      <c r="D17" s="102"/>
      <c r="E17" s="102"/>
      <c r="F17" s="103"/>
      <c r="G17" s="104"/>
      <c r="H17" s="142">
        <v>7</v>
      </c>
      <c r="I17" s="261" t="s">
        <v>199</v>
      </c>
      <c r="J17" s="261"/>
      <c r="K17" s="261"/>
      <c r="L17" s="261"/>
      <c r="M17" s="36"/>
    </row>
    <row r="18" spans="1:15" ht="15.75" x14ac:dyDescent="0.25">
      <c r="A18" s="52">
        <v>2050</v>
      </c>
      <c r="B18" s="54" t="s">
        <v>44</v>
      </c>
      <c r="C18" s="53">
        <v>-188000</v>
      </c>
      <c r="D18" s="102"/>
      <c r="E18" s="102"/>
      <c r="F18" s="103"/>
      <c r="G18" s="104"/>
      <c r="I18" s="28"/>
      <c r="J18" s="28"/>
      <c r="K18" s="28"/>
    </row>
    <row r="19" spans="1:15" ht="15.75" x14ac:dyDescent="0.25">
      <c r="A19" s="52">
        <v>2120</v>
      </c>
      <c r="B19" s="54" t="s">
        <v>45</v>
      </c>
      <c r="C19" s="53">
        <v>-62000</v>
      </c>
      <c r="D19" s="102"/>
      <c r="E19" s="102"/>
      <c r="F19" s="103"/>
      <c r="G19" s="104"/>
      <c r="H19" s="28"/>
      <c r="I19" s="28"/>
      <c r="J19" s="28"/>
      <c r="K19" s="28"/>
      <c r="M19" s="28"/>
      <c r="N19" s="28"/>
      <c r="O19" s="28"/>
    </row>
    <row r="20" spans="1:15" ht="15.75" x14ac:dyDescent="0.25">
      <c r="A20" s="52">
        <v>2240</v>
      </c>
      <c r="B20" s="54" t="s">
        <v>46</v>
      </c>
      <c r="C20" s="53">
        <v>-870000</v>
      </c>
      <c r="D20" s="102"/>
      <c r="E20" s="102"/>
      <c r="F20" s="103"/>
      <c r="G20" s="104"/>
      <c r="I20" s="28"/>
      <c r="J20" s="28"/>
      <c r="K20" s="28"/>
    </row>
    <row r="21" spans="1:15" ht="15.75" x14ac:dyDescent="0.25">
      <c r="A21" s="52">
        <v>2380</v>
      </c>
      <c r="B21" s="54" t="s">
        <v>47</v>
      </c>
      <c r="C21" s="53">
        <v>-249910</v>
      </c>
      <c r="D21" s="102"/>
      <c r="E21" s="102"/>
      <c r="F21" s="103"/>
      <c r="G21" s="104"/>
      <c r="I21" s="28"/>
      <c r="J21" s="28"/>
      <c r="K21" s="28"/>
    </row>
    <row r="22" spans="1:15" ht="15.75" x14ac:dyDescent="0.25">
      <c r="A22" s="52">
        <v>2400</v>
      </c>
      <c r="B22" s="54" t="s">
        <v>48</v>
      </c>
      <c r="C22" s="53">
        <v>-353640</v>
      </c>
      <c r="D22" s="102"/>
      <c r="E22" s="102"/>
      <c r="F22" s="103"/>
      <c r="G22" s="104"/>
      <c r="I22" s="28"/>
      <c r="J22" s="28"/>
      <c r="K22" s="28"/>
    </row>
    <row r="23" spans="1:15" ht="15.75" x14ac:dyDescent="0.25">
      <c r="A23" s="52">
        <v>2500</v>
      </c>
      <c r="B23" s="54" t="s">
        <v>49</v>
      </c>
      <c r="C23" s="53">
        <v>-250</v>
      </c>
      <c r="D23" s="102"/>
      <c r="E23" s="102"/>
      <c r="F23" s="103"/>
      <c r="G23" s="104"/>
      <c r="I23" s="28"/>
      <c r="J23" s="28"/>
      <c r="K23" s="28"/>
    </row>
    <row r="24" spans="1:15" ht="15.75" x14ac:dyDescent="0.25">
      <c r="A24" s="52">
        <v>2600</v>
      </c>
      <c r="B24" s="54" t="s">
        <v>50</v>
      </c>
      <c r="C24" s="53">
        <v>-74000</v>
      </c>
      <c r="D24" s="102"/>
      <c r="E24" s="102"/>
      <c r="F24" s="103"/>
      <c r="G24" s="104"/>
      <c r="I24" s="28"/>
      <c r="J24" s="28"/>
      <c r="K24" s="28"/>
    </row>
    <row r="25" spans="1:15" ht="15.75" x14ac:dyDescent="0.25">
      <c r="A25" s="52">
        <v>2740</v>
      </c>
      <c r="B25" s="54" t="s">
        <v>51</v>
      </c>
      <c r="C25" s="53">
        <v>-30200</v>
      </c>
      <c r="D25" s="102"/>
      <c r="E25" s="102"/>
      <c r="F25" s="103"/>
      <c r="G25" s="104"/>
      <c r="I25" s="28"/>
      <c r="J25" s="28"/>
      <c r="K25" s="28"/>
    </row>
    <row r="26" spans="1:15" ht="15.75" x14ac:dyDescent="0.25">
      <c r="A26" s="52">
        <v>2770</v>
      </c>
      <c r="B26" s="55" t="s">
        <v>52</v>
      </c>
      <c r="C26" s="53">
        <v>-56000</v>
      </c>
      <c r="D26" s="102"/>
      <c r="E26" s="102"/>
      <c r="F26" s="103"/>
      <c r="G26" s="104"/>
      <c r="I26" s="28"/>
      <c r="J26" s="28"/>
      <c r="K26" s="28"/>
    </row>
    <row r="27" spans="1:15" ht="15.75" x14ac:dyDescent="0.25">
      <c r="A27" s="52">
        <v>2780</v>
      </c>
      <c r="B27" s="56" t="s">
        <v>53</v>
      </c>
      <c r="C27" s="53">
        <v>-39780</v>
      </c>
      <c r="D27" s="102"/>
      <c r="E27" s="102"/>
      <c r="F27" s="103"/>
      <c r="G27" s="104"/>
      <c r="I27" s="28"/>
      <c r="J27" s="28"/>
      <c r="K27" s="28"/>
    </row>
    <row r="28" spans="1:15" ht="15.75" x14ac:dyDescent="0.25">
      <c r="A28" s="52">
        <v>2940</v>
      </c>
      <c r="B28" s="56" t="s">
        <v>73</v>
      </c>
      <c r="C28" s="53">
        <v>-281000</v>
      </c>
      <c r="D28" s="102"/>
      <c r="E28" s="102"/>
      <c r="F28" s="103"/>
      <c r="G28" s="104"/>
      <c r="I28" s="28"/>
      <c r="J28" s="28"/>
      <c r="K28" s="28"/>
    </row>
    <row r="29" spans="1:15" ht="15.75" x14ac:dyDescent="0.25">
      <c r="A29" s="52">
        <v>2950</v>
      </c>
      <c r="B29" s="56" t="s">
        <v>130</v>
      </c>
      <c r="C29" s="53"/>
      <c r="D29" s="102"/>
      <c r="E29" s="102"/>
      <c r="F29" s="103"/>
      <c r="G29" s="104"/>
      <c r="I29" s="28"/>
      <c r="J29" s="28"/>
      <c r="K29" s="28"/>
    </row>
    <row r="30" spans="1:15" ht="15.75" x14ac:dyDescent="0.25">
      <c r="A30" s="52">
        <v>3000</v>
      </c>
      <c r="B30" s="56" t="s">
        <v>54</v>
      </c>
      <c r="C30" s="53">
        <v>-9125000</v>
      </c>
      <c r="D30" s="102"/>
      <c r="E30" s="102"/>
      <c r="F30" s="103"/>
      <c r="G30" s="104"/>
      <c r="I30" s="28"/>
      <c r="J30" s="28"/>
      <c r="K30" s="28"/>
    </row>
    <row r="31" spans="1:15" ht="15.75" x14ac:dyDescent="0.25">
      <c r="A31" s="52">
        <v>3800</v>
      </c>
      <c r="B31" s="56" t="s">
        <v>55</v>
      </c>
      <c r="C31" s="53"/>
      <c r="D31" s="102"/>
      <c r="E31" s="102"/>
      <c r="F31" s="103"/>
      <c r="G31" s="104"/>
      <c r="I31" s="28"/>
      <c r="J31" s="28"/>
      <c r="K31" s="28"/>
    </row>
    <row r="32" spans="1:15" ht="15.75" x14ac:dyDescent="0.25">
      <c r="A32" s="52">
        <v>4000</v>
      </c>
      <c r="B32" s="56" t="s">
        <v>131</v>
      </c>
      <c r="C32" s="53">
        <v>4980800</v>
      </c>
      <c r="D32" s="102"/>
      <c r="E32" s="102"/>
      <c r="F32" s="103"/>
      <c r="G32" s="104"/>
      <c r="I32" s="28"/>
      <c r="J32" s="28"/>
      <c r="K32" s="28"/>
    </row>
    <row r="33" spans="1:17" ht="15.75" x14ac:dyDescent="0.25">
      <c r="A33" s="52">
        <v>4190</v>
      </c>
      <c r="B33" s="55" t="s">
        <v>132</v>
      </c>
      <c r="C33" s="53"/>
      <c r="D33" s="102"/>
      <c r="E33" s="102"/>
      <c r="F33" s="103"/>
      <c r="G33" s="104"/>
      <c r="I33" s="28"/>
      <c r="J33" s="28"/>
      <c r="K33" s="28"/>
    </row>
    <row r="34" spans="1:17" ht="15.75" x14ac:dyDescent="0.25">
      <c r="A34" s="52">
        <v>5000</v>
      </c>
      <c r="B34" s="55" t="s">
        <v>74</v>
      </c>
      <c r="C34" s="53">
        <v>2633000</v>
      </c>
      <c r="D34" s="102"/>
      <c r="E34" s="103"/>
      <c r="F34" s="104"/>
      <c r="G34" s="104"/>
      <c r="I34" s="28"/>
      <c r="J34" s="28"/>
      <c r="K34" s="28"/>
    </row>
    <row r="35" spans="1:17" ht="15.75" x14ac:dyDescent="0.25">
      <c r="A35" s="52">
        <v>5400</v>
      </c>
      <c r="B35" s="56" t="s">
        <v>56</v>
      </c>
      <c r="C35" s="53">
        <v>279000</v>
      </c>
      <c r="D35" s="102"/>
      <c r="E35" s="103"/>
      <c r="F35" s="104"/>
      <c r="G35" s="104"/>
      <c r="I35" s="28"/>
      <c r="J35" s="28"/>
      <c r="K35" s="28"/>
    </row>
    <row r="36" spans="1:17" ht="15.75" x14ac:dyDescent="0.25">
      <c r="A36" s="52">
        <v>5420</v>
      </c>
      <c r="B36" s="56" t="s">
        <v>57</v>
      </c>
      <c r="C36" s="53">
        <v>49000</v>
      </c>
      <c r="D36" s="102"/>
      <c r="E36" s="103"/>
      <c r="F36" s="104"/>
      <c r="G36" s="104"/>
      <c r="I36" s="28"/>
      <c r="J36" s="28"/>
      <c r="K36" s="28"/>
    </row>
    <row r="37" spans="1:17" ht="15.75" x14ac:dyDescent="0.25">
      <c r="A37" s="52">
        <v>6010</v>
      </c>
      <c r="B37" s="56" t="s">
        <v>9</v>
      </c>
      <c r="C37" s="53"/>
      <c r="D37" s="102"/>
      <c r="E37" s="103"/>
      <c r="F37" s="104"/>
      <c r="G37" s="104"/>
      <c r="I37" s="28"/>
      <c r="J37" s="28"/>
      <c r="K37" s="28"/>
    </row>
    <row r="38" spans="1:17" ht="15.75" x14ac:dyDescent="0.25">
      <c r="A38" s="52">
        <v>6050</v>
      </c>
      <c r="B38" s="56" t="s">
        <v>133</v>
      </c>
      <c r="C38" s="53"/>
      <c r="D38" s="102"/>
      <c r="E38" s="103"/>
      <c r="F38" s="104"/>
      <c r="G38" s="104"/>
      <c r="I38" s="28"/>
      <c r="J38" s="28"/>
      <c r="K38" s="28"/>
    </row>
    <row r="39" spans="1:17" ht="20.25" x14ac:dyDescent="0.3">
      <c r="A39" s="52">
        <v>6390</v>
      </c>
      <c r="B39" s="56" t="s">
        <v>58</v>
      </c>
      <c r="C39" s="53">
        <v>141260</v>
      </c>
      <c r="D39" s="102"/>
      <c r="E39" s="103"/>
      <c r="F39" s="104"/>
      <c r="G39" s="104"/>
      <c r="H39" s="151"/>
      <c r="I39" s="26"/>
      <c r="J39" s="26"/>
      <c r="K39" s="26"/>
      <c r="L39" s="26"/>
      <c r="M39" s="152"/>
      <c r="N39" s="152"/>
      <c r="O39" s="152"/>
    </row>
    <row r="40" spans="1:17" ht="15.75" x14ac:dyDescent="0.25">
      <c r="A40" s="52">
        <v>7790</v>
      </c>
      <c r="B40" s="56" t="s">
        <v>59</v>
      </c>
      <c r="C40" s="53">
        <v>290320</v>
      </c>
      <c r="D40" s="102"/>
      <c r="E40" s="103"/>
      <c r="F40" s="104"/>
      <c r="G40" s="104"/>
    </row>
    <row r="41" spans="1:17" ht="15.75" x14ac:dyDescent="0.25">
      <c r="A41" s="52">
        <v>7830</v>
      </c>
      <c r="B41" s="56" t="s">
        <v>19</v>
      </c>
      <c r="C41" s="53">
        <v>17500</v>
      </c>
      <c r="D41" s="102"/>
      <c r="E41" s="102"/>
      <c r="F41" s="103"/>
      <c r="G41" s="104"/>
      <c r="H41" s="28"/>
      <c r="I41" s="28"/>
      <c r="J41" s="28"/>
      <c r="K41" s="28"/>
      <c r="M41" s="28"/>
      <c r="N41" s="28"/>
      <c r="O41" s="28"/>
    </row>
    <row r="42" spans="1:17" ht="15.75" x14ac:dyDescent="0.25">
      <c r="A42" s="52">
        <v>8050</v>
      </c>
      <c r="B42" s="56" t="s">
        <v>60</v>
      </c>
      <c r="C42" s="53">
        <v>-200</v>
      </c>
      <c r="D42" s="102"/>
      <c r="E42" s="102"/>
      <c r="F42" s="103"/>
      <c r="G42" s="104"/>
      <c r="H42" s="28"/>
      <c r="I42" s="28"/>
      <c r="J42" s="28"/>
      <c r="K42" s="28"/>
      <c r="M42" s="28"/>
      <c r="N42" s="28"/>
      <c r="O42" s="28"/>
    </row>
    <row r="43" spans="1:17" ht="15.75" x14ac:dyDescent="0.25">
      <c r="A43" s="52">
        <v>8100</v>
      </c>
      <c r="B43" s="56" t="s">
        <v>61</v>
      </c>
      <c r="C43" s="53"/>
      <c r="D43" s="102"/>
      <c r="E43" s="102"/>
      <c r="F43" s="103"/>
      <c r="G43" s="104"/>
      <c r="H43" s="28"/>
      <c r="I43" s="28"/>
      <c r="J43" s="28"/>
      <c r="K43" s="28"/>
      <c r="M43" s="28"/>
      <c r="N43" s="28"/>
      <c r="O43" s="28"/>
    </row>
    <row r="44" spans="1:17" ht="15.75" x14ac:dyDescent="0.25">
      <c r="A44" s="52">
        <v>8150</v>
      </c>
      <c r="B44" s="57" t="s">
        <v>29</v>
      </c>
      <c r="C44" s="9">
        <v>56700</v>
      </c>
      <c r="D44" s="102"/>
      <c r="E44" s="102"/>
      <c r="F44" s="103"/>
      <c r="G44" s="104"/>
      <c r="H44" s="28"/>
      <c r="I44" s="28"/>
      <c r="J44" s="28"/>
      <c r="K44" s="28"/>
      <c r="M44" s="28"/>
      <c r="N44" s="28"/>
      <c r="O44" s="28"/>
    </row>
    <row r="45" spans="1:17" ht="15.75" x14ac:dyDescent="0.25">
      <c r="A45" s="52">
        <v>8300</v>
      </c>
      <c r="B45" s="57" t="s">
        <v>49</v>
      </c>
      <c r="C45" s="9"/>
      <c r="D45" s="102"/>
      <c r="E45" s="125"/>
      <c r="F45" s="103"/>
      <c r="G45" s="125"/>
      <c r="H45" s="28"/>
      <c r="I45" s="28"/>
      <c r="J45" s="28"/>
      <c r="K45" s="28"/>
      <c r="M45" s="28"/>
      <c r="N45" s="28"/>
      <c r="O45" s="28"/>
    </row>
    <row r="46" spans="1:17" ht="20.25" x14ac:dyDescent="0.3">
      <c r="A46" s="58">
        <v>8320</v>
      </c>
      <c r="B46" s="59" t="s">
        <v>62</v>
      </c>
      <c r="C46" s="19"/>
      <c r="D46" s="112"/>
      <c r="E46" s="126"/>
      <c r="F46" s="103"/>
      <c r="G46" s="126"/>
      <c r="H46" s="28"/>
      <c r="I46" s="28"/>
      <c r="J46" s="28"/>
      <c r="K46" s="28"/>
      <c r="M46" s="28"/>
      <c r="N46" s="28"/>
      <c r="O46" s="28"/>
      <c r="P46" s="26"/>
      <c r="Q46" s="26"/>
    </row>
    <row r="47" spans="1:17" ht="15.75" x14ac:dyDescent="0.25">
      <c r="A47" s="18">
        <v>8800</v>
      </c>
      <c r="B47" s="60" t="s">
        <v>33</v>
      </c>
      <c r="C47" s="13"/>
      <c r="D47" s="107"/>
      <c r="E47" s="127"/>
      <c r="F47" s="127"/>
      <c r="G47" s="127"/>
      <c r="H47" s="28"/>
      <c r="I47" s="28"/>
      <c r="J47" s="28"/>
      <c r="K47" s="28"/>
      <c r="M47" s="28"/>
      <c r="N47" s="28"/>
      <c r="O47" s="28"/>
    </row>
    <row r="48" spans="1:17" s="26" customFormat="1" ht="20.25" x14ac:dyDescent="0.3">
      <c r="A48" s="61"/>
      <c r="B48" s="62"/>
      <c r="C48" s="63">
        <f>SUM(C4:C47)</f>
        <v>0</v>
      </c>
      <c r="D48" s="128">
        <f t="shared" ref="D48:G48" si="0">SUM(D4:D47)</f>
        <v>0</v>
      </c>
      <c r="E48" s="128">
        <f t="shared" si="0"/>
        <v>0</v>
      </c>
      <c r="F48" s="128">
        <f t="shared" si="0"/>
        <v>0</v>
      </c>
      <c r="G48" s="128">
        <f t="shared" si="0"/>
        <v>0</v>
      </c>
      <c r="H48" s="1"/>
      <c r="I48" s="1"/>
      <c r="J48" s="1"/>
      <c r="K48" s="1"/>
      <c r="L48" s="1"/>
      <c r="M48" s="1"/>
      <c r="N48" s="1"/>
      <c r="O48" s="1"/>
      <c r="P48" s="28"/>
      <c r="Q48" s="28"/>
    </row>
    <row r="49" spans="1:17" ht="15.75" x14ac:dyDescent="0.25">
      <c r="A49" s="64"/>
      <c r="B49" s="65"/>
      <c r="C49" s="66"/>
      <c r="D49" s="257"/>
      <c r="H49" s="1"/>
      <c r="I49" s="1"/>
      <c r="J49" s="1"/>
      <c r="K49" s="1"/>
      <c r="L49" s="1"/>
      <c r="M49" s="1"/>
      <c r="N49" s="1"/>
      <c r="O49" s="1"/>
    </row>
    <row r="50" spans="1:17" ht="15.75" x14ac:dyDescent="0.25">
      <c r="A50" s="46"/>
      <c r="F50" s="28"/>
      <c r="G50" s="28"/>
      <c r="H50" s="1"/>
      <c r="I50" s="1"/>
      <c r="J50" s="1"/>
      <c r="K50" s="1"/>
      <c r="L50" s="1"/>
      <c r="M50" s="1"/>
      <c r="N50" s="1"/>
      <c r="O50" s="1"/>
    </row>
    <row r="51" spans="1:17" ht="15.75" x14ac:dyDescent="0.25">
      <c r="A51" s="46"/>
      <c r="F51" s="28"/>
      <c r="G51" s="28"/>
      <c r="H51" s="1"/>
      <c r="I51" s="1"/>
      <c r="J51" s="1"/>
      <c r="K51" s="1"/>
      <c r="L51" s="1"/>
      <c r="M51" s="1"/>
      <c r="N51" s="1"/>
      <c r="O51" s="1"/>
    </row>
    <row r="52" spans="1:17" ht="15.75" x14ac:dyDescent="0.25">
      <c r="A52" s="46"/>
      <c r="F52" s="28"/>
      <c r="G52" s="28"/>
      <c r="H52" s="1"/>
      <c r="I52" s="1"/>
      <c r="J52" s="1"/>
      <c r="K52" s="1"/>
      <c r="L52" s="1"/>
      <c r="M52" s="1"/>
      <c r="N52" s="1"/>
      <c r="O52" s="1"/>
    </row>
    <row r="53" spans="1:17" ht="15.75" x14ac:dyDescent="0.25">
      <c r="A53" s="46"/>
      <c r="B53" s="260"/>
      <c r="F53" s="28"/>
      <c r="G53" s="28"/>
      <c r="H53" s="1"/>
      <c r="I53" s="1"/>
      <c r="J53" s="1"/>
      <c r="K53" s="1"/>
      <c r="L53" s="1"/>
      <c r="M53" s="1"/>
      <c r="N53" s="1"/>
      <c r="O53" s="1"/>
    </row>
    <row r="54" spans="1:17" ht="15.75" x14ac:dyDescent="0.25">
      <c r="A54" s="46"/>
      <c r="F54" s="28"/>
      <c r="G54" s="28"/>
      <c r="H54" s="1"/>
      <c r="I54" s="1"/>
      <c r="J54" s="1"/>
      <c r="K54" s="1"/>
      <c r="L54" s="1"/>
      <c r="M54" s="1"/>
      <c r="N54" s="1"/>
      <c r="O54" s="1"/>
    </row>
    <row r="55" spans="1:17" ht="15.75" x14ac:dyDescent="0.25">
      <c r="A55" s="46"/>
      <c r="F55" s="28"/>
      <c r="G55" s="28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 x14ac:dyDescent="0.25">
      <c r="A56" s="46"/>
      <c r="F56" s="28"/>
      <c r="G56" s="28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1" customFormat="1" ht="15.75" x14ac:dyDescent="0.25">
      <c r="A57" s="47"/>
      <c r="C57" s="47"/>
      <c r="D57" s="258"/>
      <c r="E57" s="47"/>
    </row>
    <row r="58" spans="1:17" s="1" customFormat="1" ht="15.75" x14ac:dyDescent="0.25">
      <c r="A58" s="47"/>
      <c r="C58" s="47"/>
      <c r="D58" s="258"/>
      <c r="E58" s="47"/>
    </row>
    <row r="59" spans="1:17" s="1" customFormat="1" ht="15.75" x14ac:dyDescent="0.25">
      <c r="A59" s="47"/>
      <c r="C59" s="47"/>
      <c r="D59" s="258"/>
      <c r="E59" s="47"/>
    </row>
    <row r="60" spans="1:17" s="1" customFormat="1" ht="15.75" x14ac:dyDescent="0.25">
      <c r="A60" s="47"/>
      <c r="C60" s="47"/>
      <c r="D60" s="258"/>
      <c r="E60" s="47"/>
    </row>
    <row r="61" spans="1:17" s="1" customFormat="1" ht="15.75" x14ac:dyDescent="0.25">
      <c r="A61" s="47"/>
      <c r="C61" s="47"/>
      <c r="D61" s="258"/>
      <c r="E61" s="47"/>
    </row>
    <row r="62" spans="1:17" s="1" customFormat="1" ht="15.75" x14ac:dyDescent="0.25">
      <c r="A62" s="47"/>
      <c r="C62" s="47"/>
      <c r="D62" s="258"/>
      <c r="E62" s="47"/>
    </row>
    <row r="63" spans="1:17" s="1" customFormat="1" ht="15.75" x14ac:dyDescent="0.25">
      <c r="A63" s="47"/>
      <c r="C63" s="47"/>
      <c r="D63" s="258"/>
      <c r="E63" s="47"/>
    </row>
    <row r="64" spans="1:17" s="1" customFormat="1" ht="15.75" x14ac:dyDescent="0.25">
      <c r="A64" s="47"/>
      <c r="C64" s="47"/>
      <c r="D64" s="258"/>
      <c r="E64" s="47"/>
    </row>
    <row r="65" spans="1:5" s="1" customFormat="1" ht="15.75" x14ac:dyDescent="0.25">
      <c r="A65" s="47"/>
      <c r="C65" s="47"/>
      <c r="D65" s="258"/>
      <c r="E65" s="47"/>
    </row>
    <row r="66" spans="1:5" s="1" customFormat="1" ht="15.75" x14ac:dyDescent="0.25">
      <c r="A66" s="47"/>
      <c r="C66" s="47"/>
      <c r="D66" s="258"/>
      <c r="E66" s="47"/>
    </row>
    <row r="67" spans="1:5" s="1" customFormat="1" ht="15.75" x14ac:dyDescent="0.25">
      <c r="A67" s="47"/>
      <c r="C67" s="47"/>
      <c r="D67" s="258"/>
      <c r="E67" s="47"/>
    </row>
    <row r="68" spans="1:5" s="1" customFormat="1" ht="15.75" x14ac:dyDescent="0.25">
      <c r="A68" s="47"/>
      <c r="C68" s="47"/>
      <c r="D68" s="258"/>
      <c r="E68" s="47"/>
    </row>
    <row r="69" spans="1:5" s="1" customFormat="1" ht="15.75" x14ac:dyDescent="0.25">
      <c r="A69" s="47"/>
      <c r="C69" s="47"/>
      <c r="D69" s="258"/>
      <c r="E69" s="47"/>
    </row>
    <row r="70" spans="1:5" s="1" customFormat="1" ht="15.75" x14ac:dyDescent="0.25">
      <c r="A70" s="47"/>
      <c r="C70" s="47"/>
      <c r="D70" s="258"/>
      <c r="E70" s="47"/>
    </row>
    <row r="71" spans="1:5" s="1" customFormat="1" ht="15.75" x14ac:dyDescent="0.25">
      <c r="A71" s="47"/>
      <c r="C71" s="47"/>
      <c r="D71" s="258"/>
      <c r="E71" s="47"/>
    </row>
    <row r="72" spans="1:5" s="1" customFormat="1" ht="15.75" x14ac:dyDescent="0.25">
      <c r="A72" s="47"/>
      <c r="C72" s="47"/>
      <c r="D72" s="258"/>
      <c r="E72" s="47"/>
    </row>
    <row r="73" spans="1:5" s="1" customFormat="1" ht="15.75" x14ac:dyDescent="0.25">
      <c r="A73" s="47"/>
      <c r="C73" s="47"/>
      <c r="D73" s="258"/>
      <c r="E73" s="47"/>
    </row>
    <row r="74" spans="1:5" s="1" customFormat="1" ht="15.75" x14ac:dyDescent="0.25">
      <c r="A74" s="47"/>
      <c r="C74" s="47"/>
      <c r="D74" s="258"/>
      <c r="E74" s="47"/>
    </row>
    <row r="75" spans="1:5" s="1" customFormat="1" ht="15.75" x14ac:dyDescent="0.25">
      <c r="A75" s="47"/>
      <c r="C75" s="47"/>
      <c r="D75" s="258"/>
      <c r="E75" s="47"/>
    </row>
    <row r="76" spans="1:5" s="1" customFormat="1" ht="15.75" x14ac:dyDescent="0.25">
      <c r="A76" s="47"/>
      <c r="C76" s="47"/>
      <c r="D76" s="258"/>
      <c r="E76" s="47"/>
    </row>
    <row r="77" spans="1:5" s="1" customFormat="1" ht="15.75" x14ac:dyDescent="0.25">
      <c r="A77" s="47"/>
      <c r="C77" s="47"/>
      <c r="D77" s="258"/>
      <c r="E77" s="47"/>
    </row>
    <row r="78" spans="1:5" s="1" customFormat="1" ht="15.75" x14ac:dyDescent="0.25">
      <c r="A78" s="47"/>
      <c r="C78" s="47"/>
      <c r="D78" s="258"/>
      <c r="E78" s="47"/>
    </row>
    <row r="79" spans="1:5" s="1" customFormat="1" ht="15.75" x14ac:dyDescent="0.25">
      <c r="A79" s="47"/>
      <c r="C79" s="47"/>
      <c r="D79" s="258"/>
      <c r="E79" s="47"/>
    </row>
    <row r="80" spans="1:5" s="1" customFormat="1" ht="15.75" x14ac:dyDescent="0.25">
      <c r="A80" s="47"/>
      <c r="C80" s="47"/>
      <c r="D80" s="258"/>
      <c r="E80" s="47"/>
    </row>
    <row r="81" spans="1:15" s="1" customFormat="1" ht="15.75" x14ac:dyDescent="0.25">
      <c r="A81" s="47"/>
      <c r="C81" s="47"/>
      <c r="D81" s="258"/>
      <c r="E81" s="47"/>
    </row>
    <row r="82" spans="1:15" s="1" customFormat="1" ht="15.75" x14ac:dyDescent="0.25">
      <c r="A82" s="47"/>
      <c r="C82" s="47"/>
      <c r="D82" s="258"/>
      <c r="E82" s="47"/>
    </row>
    <row r="83" spans="1:15" s="1" customFormat="1" ht="15.75" x14ac:dyDescent="0.25">
      <c r="A83" s="47"/>
      <c r="C83" s="47"/>
      <c r="D83" s="258"/>
      <c r="E83" s="47"/>
    </row>
    <row r="84" spans="1:15" s="1" customFormat="1" ht="15.75" x14ac:dyDescent="0.25">
      <c r="A84" s="47"/>
      <c r="C84" s="47"/>
      <c r="D84" s="258"/>
      <c r="E84" s="47"/>
    </row>
    <row r="85" spans="1:15" s="1" customFormat="1" ht="15.75" x14ac:dyDescent="0.25">
      <c r="A85" s="47"/>
      <c r="C85" s="47"/>
      <c r="D85" s="258"/>
      <c r="E85" s="47"/>
    </row>
    <row r="86" spans="1:15" s="1" customFormat="1" ht="15.75" x14ac:dyDescent="0.25">
      <c r="A86" s="47"/>
      <c r="C86" s="47"/>
      <c r="D86" s="258"/>
      <c r="E86" s="47"/>
    </row>
    <row r="87" spans="1:15" s="1" customFormat="1" ht="15.75" x14ac:dyDescent="0.25">
      <c r="A87" s="47"/>
      <c r="C87" s="47"/>
      <c r="D87" s="258"/>
      <c r="E87" s="47"/>
    </row>
    <row r="88" spans="1:15" s="1" customFormat="1" ht="15.75" x14ac:dyDescent="0.25">
      <c r="A88" s="47"/>
      <c r="C88" s="47"/>
      <c r="D88" s="258"/>
      <c r="E88" s="47"/>
    </row>
    <row r="89" spans="1:15" s="1" customFormat="1" ht="15.75" x14ac:dyDescent="0.25">
      <c r="A89" s="47"/>
      <c r="C89" s="47"/>
      <c r="D89" s="258"/>
      <c r="E89" s="47"/>
    </row>
    <row r="90" spans="1:15" s="1" customFormat="1" ht="15.75" x14ac:dyDescent="0.25">
      <c r="A90" s="47"/>
      <c r="C90" s="47"/>
      <c r="D90" s="258"/>
      <c r="E90" s="47"/>
    </row>
    <row r="91" spans="1:15" s="1" customFormat="1" ht="15.75" x14ac:dyDescent="0.25">
      <c r="A91" s="47"/>
      <c r="C91" s="47"/>
      <c r="D91" s="258"/>
      <c r="E91" s="47"/>
    </row>
    <row r="92" spans="1:15" s="1" customFormat="1" ht="20.25" x14ac:dyDescent="0.3">
      <c r="A92" s="47"/>
      <c r="C92" s="47"/>
      <c r="D92" s="258"/>
      <c r="E92" s="47"/>
      <c r="H92" s="26"/>
      <c r="I92" s="26"/>
      <c r="J92" s="26"/>
      <c r="K92" s="26"/>
      <c r="L92" s="26"/>
      <c r="M92" s="26"/>
      <c r="N92" s="26"/>
      <c r="O92" s="26"/>
    </row>
    <row r="93" spans="1:15" s="1" customFormat="1" ht="15.75" x14ac:dyDescent="0.25">
      <c r="A93" s="47"/>
      <c r="B93" s="47"/>
      <c r="C93" s="47"/>
      <c r="D93" s="258"/>
      <c r="E93" s="47"/>
      <c r="H93" s="28"/>
      <c r="I93" s="28"/>
      <c r="J93" s="28"/>
      <c r="K93" s="28"/>
      <c r="L93" s="28"/>
      <c r="M93" s="28"/>
      <c r="N93" s="28"/>
      <c r="O93" s="28"/>
    </row>
    <row r="94" spans="1:15" s="1" customFormat="1" ht="15.75" x14ac:dyDescent="0.25">
      <c r="A94" s="47"/>
      <c r="C94" s="47"/>
      <c r="D94" s="258"/>
      <c r="E94" s="47"/>
    </row>
    <row r="95" spans="1:15" s="1" customFormat="1" ht="15.75" x14ac:dyDescent="0.25">
      <c r="A95" s="47"/>
      <c r="C95" s="47"/>
      <c r="D95" s="258"/>
      <c r="E95" s="47"/>
    </row>
    <row r="96" spans="1:15" s="1" customFormat="1" ht="15.75" x14ac:dyDescent="0.25">
      <c r="A96" s="47"/>
      <c r="C96" s="47"/>
      <c r="D96" s="258"/>
      <c r="E96" s="47"/>
    </row>
    <row r="97" spans="1:17" s="1" customFormat="1" ht="15.75" x14ac:dyDescent="0.25">
      <c r="A97" s="47"/>
      <c r="C97" s="47"/>
      <c r="D97" s="258"/>
      <c r="E97" s="47"/>
    </row>
    <row r="98" spans="1:17" s="1" customFormat="1" ht="15.75" x14ac:dyDescent="0.25">
      <c r="A98" s="47"/>
      <c r="C98" s="47"/>
      <c r="D98" s="258"/>
      <c r="E98" s="47"/>
    </row>
    <row r="99" spans="1:17" s="1" customFormat="1" ht="20.25" x14ac:dyDescent="0.3">
      <c r="A99" s="47"/>
      <c r="C99" s="47"/>
      <c r="D99" s="258"/>
      <c r="E99" s="47"/>
      <c r="P99" s="26"/>
      <c r="Q99" s="26"/>
    </row>
    <row r="100" spans="1:17" s="1" customFormat="1" ht="15.75" x14ac:dyDescent="0.25">
      <c r="A100" s="47"/>
      <c r="C100" s="47"/>
      <c r="D100" s="258"/>
      <c r="E100" s="47"/>
      <c r="P100" s="28"/>
      <c r="Q100" s="28"/>
    </row>
    <row r="101" spans="1:17" s="26" customFormat="1" ht="20.25" x14ac:dyDescent="0.3">
      <c r="A101" s="47"/>
      <c r="B101" s="1"/>
      <c r="C101" s="152"/>
      <c r="D101" s="259"/>
      <c r="E101" s="152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.75" x14ac:dyDescent="0.25">
      <c r="A102" s="46"/>
      <c r="F102" s="28"/>
      <c r="G102" s="28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1" customFormat="1" ht="15.75" x14ac:dyDescent="0.25">
      <c r="A103" s="47"/>
      <c r="C103" s="47"/>
      <c r="D103" s="258"/>
      <c r="E103" s="47"/>
    </row>
    <row r="104" spans="1:17" s="1" customFormat="1" ht="15.75" x14ac:dyDescent="0.25">
      <c r="A104" s="47"/>
      <c r="C104" s="47"/>
      <c r="D104" s="258"/>
      <c r="E104" s="47"/>
    </row>
    <row r="105" spans="1:17" s="1" customFormat="1" ht="15.75" x14ac:dyDescent="0.25">
      <c r="A105" s="47"/>
      <c r="C105" s="47"/>
      <c r="D105" s="258"/>
      <c r="E105" s="47"/>
      <c r="H105" s="154"/>
      <c r="I105" s="47"/>
      <c r="J105" s="47"/>
      <c r="K105" s="47"/>
      <c r="M105" s="47"/>
      <c r="N105" s="47"/>
      <c r="O105" s="47"/>
    </row>
    <row r="106" spans="1:17" s="1" customFormat="1" ht="15.75" x14ac:dyDescent="0.25">
      <c r="A106" s="47"/>
      <c r="C106" s="47"/>
      <c r="D106" s="258"/>
      <c r="E106" s="47"/>
      <c r="H106" s="154"/>
      <c r="I106" s="47"/>
      <c r="J106" s="47"/>
      <c r="K106" s="47"/>
      <c r="M106" s="47"/>
      <c r="N106" s="47"/>
      <c r="O106" s="47"/>
    </row>
    <row r="107" spans="1:17" s="1" customFormat="1" ht="15.75" x14ac:dyDescent="0.25">
      <c r="A107" s="47"/>
      <c r="C107" s="47"/>
      <c r="D107" s="258"/>
      <c r="E107" s="47"/>
      <c r="H107" s="154"/>
      <c r="I107" s="47"/>
      <c r="J107" s="47"/>
      <c r="K107" s="47"/>
      <c r="M107" s="47"/>
      <c r="N107" s="47"/>
      <c r="O107" s="47"/>
    </row>
    <row r="108" spans="1:17" s="1" customFormat="1" ht="15.75" x14ac:dyDescent="0.25">
      <c r="A108" s="47"/>
      <c r="C108" s="47"/>
      <c r="D108" s="258"/>
      <c r="E108" s="47"/>
      <c r="H108" s="154"/>
      <c r="I108" s="47"/>
      <c r="J108" s="47"/>
      <c r="K108" s="47"/>
      <c r="M108" s="47"/>
      <c r="N108" s="47"/>
      <c r="O108" s="47"/>
    </row>
    <row r="109" spans="1:17" s="1" customFormat="1" ht="15.75" x14ac:dyDescent="0.25">
      <c r="A109" s="47"/>
      <c r="C109" s="47"/>
      <c r="D109" s="258"/>
      <c r="E109" s="47"/>
      <c r="H109" s="154"/>
      <c r="I109" s="47"/>
      <c r="J109" s="47"/>
      <c r="K109" s="47"/>
      <c r="M109" s="47"/>
      <c r="N109" s="47"/>
      <c r="O109" s="47"/>
    </row>
    <row r="110" spans="1:17" s="1" customFormat="1" ht="15.75" x14ac:dyDescent="0.25">
      <c r="A110" s="47"/>
      <c r="C110" s="47"/>
      <c r="D110" s="258"/>
      <c r="E110" s="47"/>
      <c r="H110" s="154"/>
      <c r="I110" s="47"/>
      <c r="J110" s="47"/>
      <c r="K110" s="47"/>
      <c r="M110" s="47"/>
      <c r="N110" s="47"/>
      <c r="O110" s="47"/>
    </row>
    <row r="111" spans="1:17" s="1" customFormat="1" ht="15.75" x14ac:dyDescent="0.25">
      <c r="A111" s="47"/>
      <c r="C111" s="47"/>
      <c r="D111" s="258"/>
      <c r="E111" s="47"/>
      <c r="H111" s="142"/>
      <c r="I111" s="46"/>
      <c r="J111" s="46"/>
      <c r="K111" s="46"/>
      <c r="L111" s="28"/>
      <c r="M111" s="46"/>
      <c r="N111" s="46"/>
      <c r="O111" s="46"/>
    </row>
    <row r="112" spans="1:17" s="1" customFormat="1" ht="15.75" x14ac:dyDescent="0.25">
      <c r="A112" s="47"/>
      <c r="C112" s="47"/>
      <c r="D112" s="258"/>
      <c r="E112" s="47"/>
      <c r="H112" s="142"/>
      <c r="I112" s="46"/>
      <c r="J112" s="46"/>
      <c r="K112" s="46"/>
      <c r="L112" s="28"/>
      <c r="M112" s="46"/>
      <c r="N112" s="46"/>
      <c r="O112" s="46"/>
    </row>
    <row r="113" spans="1:17" s="1" customFormat="1" ht="15.75" x14ac:dyDescent="0.25">
      <c r="A113" s="47"/>
      <c r="C113" s="47"/>
      <c r="D113" s="258"/>
      <c r="E113" s="47"/>
      <c r="H113" s="142"/>
      <c r="I113" s="46"/>
      <c r="J113" s="46"/>
      <c r="K113" s="46"/>
      <c r="L113" s="28"/>
      <c r="M113" s="46"/>
      <c r="N113" s="46"/>
      <c r="O113" s="46"/>
    </row>
    <row r="114" spans="1:17" s="1" customFormat="1" ht="15.75" x14ac:dyDescent="0.25">
      <c r="A114" s="153"/>
      <c r="C114" s="47"/>
      <c r="D114" s="258"/>
      <c r="E114" s="47"/>
      <c r="F114" s="47"/>
      <c r="G114" s="47"/>
      <c r="H114" s="142"/>
      <c r="I114" s="46"/>
      <c r="J114" s="46"/>
      <c r="K114" s="46"/>
      <c r="L114" s="28"/>
      <c r="M114" s="46"/>
      <c r="N114" s="46"/>
      <c r="O114" s="46"/>
    </row>
    <row r="115" spans="1:17" s="1" customFormat="1" ht="15.75" x14ac:dyDescent="0.25">
      <c r="A115" s="153"/>
      <c r="C115" s="47"/>
      <c r="D115" s="258"/>
      <c r="E115" s="47"/>
      <c r="F115" s="47"/>
      <c r="G115" s="47"/>
      <c r="H115" s="142"/>
      <c r="I115" s="46"/>
      <c r="J115" s="46"/>
      <c r="K115" s="46"/>
      <c r="L115" s="28"/>
      <c r="M115" s="46"/>
      <c r="N115" s="46"/>
      <c r="O115" s="46"/>
    </row>
    <row r="116" spans="1:17" s="1" customFormat="1" ht="15.75" x14ac:dyDescent="0.25">
      <c r="A116" s="153"/>
      <c r="C116" s="47"/>
      <c r="D116" s="258"/>
      <c r="E116" s="47"/>
      <c r="F116" s="47"/>
      <c r="G116" s="47"/>
      <c r="H116" s="142"/>
      <c r="I116" s="46"/>
      <c r="J116" s="46"/>
      <c r="K116" s="46"/>
      <c r="L116" s="28"/>
      <c r="M116" s="46"/>
      <c r="N116" s="46"/>
      <c r="O116" s="46"/>
    </row>
    <row r="117" spans="1:17" s="1" customFormat="1" ht="15.75" x14ac:dyDescent="0.25">
      <c r="A117" s="153"/>
      <c r="C117" s="47"/>
      <c r="D117" s="258"/>
      <c r="E117" s="47"/>
      <c r="F117" s="47"/>
      <c r="G117" s="47"/>
      <c r="H117" s="142"/>
      <c r="I117" s="46"/>
      <c r="J117" s="46"/>
      <c r="K117" s="46"/>
      <c r="L117" s="28"/>
      <c r="M117" s="46"/>
      <c r="N117" s="46"/>
      <c r="O117" s="46"/>
    </row>
    <row r="118" spans="1:17" s="1" customFormat="1" ht="15.75" x14ac:dyDescent="0.25">
      <c r="A118" s="153"/>
      <c r="C118" s="47"/>
      <c r="D118" s="258"/>
      <c r="E118" s="47"/>
      <c r="F118" s="47"/>
      <c r="G118" s="47"/>
      <c r="H118" s="142"/>
      <c r="I118" s="46"/>
      <c r="J118" s="46"/>
      <c r="K118" s="46"/>
      <c r="L118" s="28"/>
      <c r="M118" s="46"/>
      <c r="N118" s="46"/>
      <c r="O118" s="46"/>
      <c r="P118" s="28"/>
      <c r="Q118" s="28"/>
    </row>
    <row r="119" spans="1:17" s="1" customFormat="1" ht="15.75" x14ac:dyDescent="0.25">
      <c r="A119" s="153"/>
      <c r="C119" s="47"/>
      <c r="D119" s="258"/>
      <c r="E119" s="47"/>
      <c r="F119" s="47"/>
      <c r="G119" s="47"/>
      <c r="H119" s="142"/>
      <c r="I119" s="46"/>
      <c r="J119" s="46"/>
      <c r="K119" s="46"/>
      <c r="L119" s="28"/>
      <c r="M119" s="46"/>
      <c r="N119" s="46"/>
      <c r="O119" s="46"/>
      <c r="P119" s="28"/>
      <c r="Q119" s="28"/>
    </row>
    <row r="120" spans="1:17" x14ac:dyDescent="0.25">
      <c r="A120" s="71"/>
    </row>
    <row r="121" spans="1:17" x14ac:dyDescent="0.25">
      <c r="A121" s="71"/>
    </row>
    <row r="122" spans="1:17" x14ac:dyDescent="0.25">
      <c r="A122" s="71"/>
    </row>
    <row r="123" spans="1:17" x14ac:dyDescent="0.25">
      <c r="A123" s="71"/>
    </row>
    <row r="124" spans="1:17" x14ac:dyDescent="0.25">
      <c r="A124" s="71"/>
    </row>
    <row r="125" spans="1:17" x14ac:dyDescent="0.25">
      <c r="A125" s="71"/>
    </row>
    <row r="126" spans="1:17" x14ac:dyDescent="0.25">
      <c r="A126" s="71"/>
    </row>
    <row r="127" spans="1:17" x14ac:dyDescent="0.25">
      <c r="A127" s="71"/>
    </row>
  </sheetData>
  <mergeCells count="1">
    <mergeCell ref="D2:E2"/>
  </mergeCells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>
    <oddHeader>&amp;COppgave 13.20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showZeros="0" workbookViewId="0">
      <selection activeCell="K21" sqref="K21"/>
    </sheetView>
  </sheetViews>
  <sheetFormatPr baseColWidth="10" defaultRowHeight="15.75" x14ac:dyDescent="0.25"/>
  <cols>
    <col min="1" max="1" width="4.5703125" style="1" customWidth="1"/>
    <col min="2" max="2" width="7" style="1" customWidth="1"/>
    <col min="3" max="3" width="23.42578125" style="1" customWidth="1"/>
    <col min="4" max="4" width="4.7109375" style="1" customWidth="1"/>
    <col min="5" max="5" width="6.42578125" style="162" customWidth="1"/>
    <col min="6" max="6" width="11.42578125" style="47"/>
    <col min="7" max="7" width="2.28515625" style="47" customWidth="1"/>
    <col min="8" max="8" width="11.42578125" style="47"/>
    <col min="9" max="16384" width="11.42578125" style="1"/>
  </cols>
  <sheetData>
    <row r="1" spans="1:14" x14ac:dyDescent="0.25">
      <c r="B1" s="14" t="s">
        <v>200</v>
      </c>
    </row>
    <row r="3" spans="1:14" s="26" customFormat="1" ht="20.25" x14ac:dyDescent="0.3">
      <c r="B3" s="155" t="s">
        <v>134</v>
      </c>
      <c r="C3" s="27"/>
      <c r="D3" s="27"/>
      <c r="E3" s="156"/>
      <c r="F3" s="157" t="s">
        <v>135</v>
      </c>
      <c r="G3" s="157"/>
      <c r="H3" s="157" t="s">
        <v>136</v>
      </c>
    </row>
    <row r="4" spans="1:14" s="158" customFormat="1" ht="12" x14ac:dyDescent="0.2">
      <c r="B4" s="159"/>
      <c r="C4" s="159"/>
      <c r="D4" s="159"/>
      <c r="E4" s="160"/>
      <c r="F4" s="161"/>
      <c r="G4" s="161"/>
      <c r="H4" s="161"/>
    </row>
    <row r="5" spans="1:14" s="28" customFormat="1" ht="15" x14ac:dyDescent="0.25">
      <c r="B5" s="29" t="s">
        <v>20</v>
      </c>
      <c r="C5" s="29"/>
      <c r="D5" s="29"/>
      <c r="E5" s="29"/>
      <c r="F5" s="30"/>
      <c r="G5" s="31"/>
      <c r="H5" s="30"/>
    </row>
    <row r="6" spans="1:14" s="28" customFormat="1" ht="15" x14ac:dyDescent="0.25">
      <c r="B6" s="29" t="s">
        <v>21</v>
      </c>
      <c r="C6" s="29"/>
      <c r="D6" s="29"/>
      <c r="E6" s="29"/>
      <c r="F6" s="32"/>
      <c r="G6" s="31"/>
      <c r="H6" s="32"/>
    </row>
    <row r="7" spans="1:14" s="26" customFormat="1" ht="20.25" x14ac:dyDescent="0.3">
      <c r="A7" s="28"/>
      <c r="B7" s="29" t="s">
        <v>22</v>
      </c>
      <c r="C7" s="29"/>
      <c r="D7" s="29"/>
      <c r="E7" s="29"/>
      <c r="F7" s="33">
        <f>SUM(F5:F6)</f>
        <v>0</v>
      </c>
      <c r="G7" s="31"/>
      <c r="H7" s="33">
        <f>SUM(H5:H6)</f>
        <v>0</v>
      </c>
      <c r="I7" s="28"/>
      <c r="J7" s="28"/>
      <c r="K7" s="28"/>
      <c r="L7" s="28"/>
    </row>
    <row r="8" spans="1:14" s="26" customFormat="1" ht="20.25" x14ac:dyDescent="0.3">
      <c r="A8" s="28"/>
      <c r="B8" s="29"/>
      <c r="C8" s="29"/>
      <c r="D8" s="29"/>
      <c r="E8" s="29"/>
      <c r="F8" s="31"/>
      <c r="G8" s="31"/>
      <c r="H8" s="31"/>
      <c r="I8" s="28"/>
      <c r="J8" s="28"/>
      <c r="K8" s="28"/>
      <c r="L8" s="28"/>
    </row>
    <row r="9" spans="1:14" s="28" customFormat="1" ht="15" x14ac:dyDescent="0.25">
      <c r="B9" s="29" t="s">
        <v>137</v>
      </c>
      <c r="C9" s="29"/>
      <c r="D9" s="29"/>
      <c r="E9" s="29"/>
      <c r="F9" s="31"/>
      <c r="G9" s="31"/>
      <c r="H9" s="31"/>
    </row>
    <row r="10" spans="1:14" s="28" customFormat="1" ht="15" x14ac:dyDescent="0.25">
      <c r="B10" s="29" t="s">
        <v>138</v>
      </c>
      <c r="C10" s="29"/>
      <c r="D10" s="29"/>
      <c r="E10" s="29"/>
      <c r="F10" s="30"/>
      <c r="G10" s="31"/>
      <c r="H10" s="30"/>
    </row>
    <row r="11" spans="1:14" s="28" customFormat="1" ht="15" x14ac:dyDescent="0.25">
      <c r="B11" s="29" t="s">
        <v>139</v>
      </c>
      <c r="C11" s="29"/>
      <c r="D11" s="29"/>
      <c r="E11" s="29"/>
      <c r="F11" s="34"/>
      <c r="G11" s="31"/>
      <c r="H11" s="34"/>
    </row>
    <row r="12" spans="1:14" s="28" customFormat="1" ht="15" x14ac:dyDescent="0.25">
      <c r="B12" s="29" t="s">
        <v>75</v>
      </c>
      <c r="C12" s="29"/>
      <c r="D12" s="29"/>
      <c r="E12" s="29"/>
      <c r="F12" s="34"/>
      <c r="G12" s="31"/>
      <c r="H12" s="34"/>
    </row>
    <row r="13" spans="1:14" s="28" customFormat="1" ht="15" x14ac:dyDescent="0.25">
      <c r="B13" s="29" t="s">
        <v>23</v>
      </c>
      <c r="C13" s="29"/>
      <c r="D13" s="29"/>
      <c r="E13" s="29"/>
      <c r="F13" s="34"/>
      <c r="G13" s="31"/>
      <c r="H13" s="34"/>
    </row>
    <row r="14" spans="1:14" s="28" customFormat="1" ht="15" x14ac:dyDescent="0.25">
      <c r="B14" s="29" t="s">
        <v>8</v>
      </c>
      <c r="C14" s="29"/>
      <c r="D14" s="29"/>
      <c r="E14" s="29"/>
      <c r="F14" s="34"/>
      <c r="G14" s="31"/>
      <c r="H14" s="34"/>
    </row>
    <row r="15" spans="1:14" s="28" customFormat="1" ht="15" x14ac:dyDescent="0.25">
      <c r="B15" s="29" t="s">
        <v>24</v>
      </c>
      <c r="C15" s="29"/>
      <c r="D15" s="29"/>
      <c r="E15" s="29"/>
      <c r="F15" s="35"/>
      <c r="G15" s="31"/>
      <c r="H15" s="35"/>
    </row>
    <row r="16" spans="1:14" s="26" customFormat="1" ht="20.25" x14ac:dyDescent="0.3">
      <c r="A16" s="28"/>
      <c r="B16" s="29" t="s">
        <v>25</v>
      </c>
      <c r="C16" s="29"/>
      <c r="D16" s="29"/>
      <c r="E16" s="29"/>
      <c r="F16" s="36">
        <f>SUM(F10:F15)</f>
        <v>0</v>
      </c>
      <c r="G16" s="31"/>
      <c r="H16" s="36">
        <f>SUM(H10:H15)</f>
        <v>0</v>
      </c>
      <c r="I16" s="28"/>
      <c r="J16" s="28"/>
      <c r="K16" s="28"/>
      <c r="L16" s="28"/>
      <c r="M16" s="28"/>
      <c r="N16" s="28"/>
    </row>
    <row r="17" spans="1:13" s="26" customFormat="1" ht="20.25" x14ac:dyDescent="0.3">
      <c r="A17" s="28"/>
      <c r="B17" s="37" t="s">
        <v>26</v>
      </c>
      <c r="C17" s="29"/>
      <c r="D17" s="29"/>
      <c r="E17" s="29"/>
      <c r="F17" s="33">
        <f>F7-F16</f>
        <v>0</v>
      </c>
      <c r="G17" s="31"/>
      <c r="H17" s="33">
        <f>H7-H16</f>
        <v>0</v>
      </c>
      <c r="I17" s="28"/>
      <c r="J17" s="28"/>
      <c r="K17" s="28"/>
      <c r="L17" s="28"/>
    </row>
    <row r="18" spans="1:13" s="38" customFormat="1" ht="11.25" x14ac:dyDescent="0.2">
      <c r="B18" s="39"/>
      <c r="C18" s="39"/>
      <c r="D18" s="39"/>
      <c r="E18" s="39"/>
      <c r="F18" s="40"/>
      <c r="G18" s="40"/>
      <c r="H18" s="40"/>
    </row>
    <row r="19" spans="1:13" s="28" customFormat="1" ht="15" x14ac:dyDescent="0.25">
      <c r="B19" s="29" t="s">
        <v>27</v>
      </c>
      <c r="C19" s="29"/>
      <c r="D19" s="29"/>
      <c r="E19" s="29"/>
      <c r="F19" s="30"/>
      <c r="G19" s="31"/>
      <c r="H19" s="30"/>
    </row>
    <row r="20" spans="1:13" s="28" customFormat="1" ht="15" x14ac:dyDescent="0.25">
      <c r="B20" s="29" t="s">
        <v>28</v>
      </c>
      <c r="C20" s="29"/>
      <c r="D20" s="29"/>
      <c r="E20" s="29"/>
      <c r="F20" s="34"/>
      <c r="G20" s="31"/>
      <c r="H20" s="34"/>
    </row>
    <row r="21" spans="1:13" s="28" customFormat="1" ht="15" x14ac:dyDescent="0.25">
      <c r="B21" s="29" t="s">
        <v>29</v>
      </c>
      <c r="C21" s="29"/>
      <c r="D21" s="29"/>
      <c r="E21" s="29"/>
      <c r="F21" s="32"/>
      <c r="G21" s="31"/>
      <c r="H21" s="32"/>
    </row>
    <row r="22" spans="1:13" s="26" customFormat="1" ht="20.25" x14ac:dyDescent="0.3">
      <c r="A22" s="28"/>
      <c r="B22" s="28" t="s">
        <v>30</v>
      </c>
      <c r="C22" s="28"/>
      <c r="D22" s="29"/>
      <c r="E22" s="29"/>
      <c r="F22" s="33">
        <f>F19-F20-F21</f>
        <v>0</v>
      </c>
      <c r="G22" s="31"/>
      <c r="H22" s="33">
        <f>SUM(H19:H21)</f>
        <v>0</v>
      </c>
      <c r="I22" s="28"/>
      <c r="J22" s="28"/>
      <c r="K22" s="28"/>
      <c r="L22" s="28"/>
      <c r="M22" s="28"/>
    </row>
    <row r="23" spans="1:13" s="41" customFormat="1" ht="8.25" x14ac:dyDescent="0.15">
      <c r="B23" s="42"/>
      <c r="C23" s="42"/>
      <c r="D23" s="42"/>
      <c r="E23" s="42"/>
      <c r="F23" s="43"/>
      <c r="G23" s="43"/>
      <c r="H23" s="43"/>
    </row>
    <row r="24" spans="1:13" s="28" customFormat="1" ht="15" x14ac:dyDescent="0.25">
      <c r="B24" s="37" t="s">
        <v>31</v>
      </c>
      <c r="C24" s="29"/>
      <c r="D24" s="29"/>
      <c r="E24" s="29"/>
      <c r="F24" s="30">
        <f>F17+F22</f>
        <v>0</v>
      </c>
      <c r="G24" s="31">
        <f>G17+G22</f>
        <v>0</v>
      </c>
      <c r="H24" s="30">
        <f>H17+H22</f>
        <v>0</v>
      </c>
    </row>
    <row r="25" spans="1:13" s="41" customFormat="1" ht="8.25" x14ac:dyDescent="0.15">
      <c r="B25" s="44"/>
      <c r="C25" s="42"/>
      <c r="D25" s="42"/>
      <c r="E25" s="42"/>
      <c r="F25" s="43"/>
      <c r="G25" s="43"/>
      <c r="H25" s="43"/>
    </row>
    <row r="26" spans="1:13" s="28" customFormat="1" ht="15" x14ac:dyDescent="0.25">
      <c r="B26" s="29" t="s">
        <v>32</v>
      </c>
      <c r="C26" s="29"/>
      <c r="D26" s="29"/>
      <c r="E26" s="29"/>
      <c r="F26" s="36"/>
      <c r="G26" s="31"/>
      <c r="H26" s="36"/>
    </row>
    <row r="27" spans="1:13" s="41" customFormat="1" ht="8.25" x14ac:dyDescent="0.15">
      <c r="B27" s="42"/>
      <c r="C27" s="42"/>
      <c r="D27" s="42"/>
      <c r="E27" s="42"/>
      <c r="F27" s="43"/>
      <c r="G27" s="43"/>
      <c r="H27" s="43"/>
    </row>
    <row r="28" spans="1:13" s="41" customFormat="1" ht="8.25" x14ac:dyDescent="0.15">
      <c r="B28" s="42"/>
      <c r="C28" s="42"/>
      <c r="D28" s="42"/>
      <c r="E28" s="42"/>
      <c r="F28" s="43"/>
      <c r="G28" s="43"/>
      <c r="H28" s="43"/>
    </row>
    <row r="29" spans="1:13" s="28" customFormat="1" ht="15" x14ac:dyDescent="0.25">
      <c r="B29" s="37" t="s">
        <v>33</v>
      </c>
      <c r="C29" s="29"/>
      <c r="D29" s="29"/>
      <c r="E29" s="29"/>
      <c r="F29" s="36">
        <f>F24-F26</f>
        <v>0</v>
      </c>
      <c r="G29" s="43"/>
      <c r="H29" s="36">
        <f>SUM(H24:H26)</f>
        <v>0</v>
      </c>
    </row>
    <row r="30" spans="1:13" s="28" customFormat="1" ht="15" x14ac:dyDescent="0.25">
      <c r="B30" s="29"/>
      <c r="C30" s="29"/>
      <c r="D30" s="29"/>
      <c r="E30" s="29"/>
      <c r="F30" s="31"/>
      <c r="G30" s="31"/>
      <c r="H30" s="31"/>
    </row>
    <row r="31" spans="1:13" s="28" customFormat="1" ht="15" x14ac:dyDescent="0.25">
      <c r="B31" s="45" t="s">
        <v>34</v>
      </c>
      <c r="C31" s="29"/>
      <c r="D31" s="29"/>
      <c r="E31" s="29"/>
      <c r="F31" s="31"/>
      <c r="G31" s="31"/>
      <c r="H31" s="31"/>
    </row>
    <row r="32" spans="1:13" s="28" customFormat="1" ht="15" x14ac:dyDescent="0.25">
      <c r="B32" s="45" t="s">
        <v>35</v>
      </c>
      <c r="C32" s="29"/>
      <c r="D32" s="29"/>
      <c r="E32" s="29"/>
      <c r="F32" s="31"/>
      <c r="G32" s="31"/>
      <c r="H32" s="31"/>
    </row>
    <row r="33" spans="1:12" s="28" customFormat="1" ht="15" x14ac:dyDescent="0.25">
      <c r="B33" s="29" t="s">
        <v>36</v>
      </c>
      <c r="C33" s="29"/>
      <c r="D33" s="29"/>
      <c r="E33" s="29"/>
      <c r="F33" s="30">
        <f>SUM(F31:F32)</f>
        <v>0</v>
      </c>
      <c r="G33" s="31"/>
      <c r="H33" s="30">
        <f>SUM(H31:H32)</f>
        <v>0</v>
      </c>
    </row>
    <row r="34" spans="1:12" s="28" customFormat="1" ht="15" x14ac:dyDescent="0.25">
      <c r="B34" s="29" t="s">
        <v>37</v>
      </c>
      <c r="C34" s="29"/>
      <c r="D34" s="29"/>
      <c r="E34" s="29"/>
      <c r="F34" s="32">
        <f>F29</f>
        <v>0</v>
      </c>
      <c r="G34" s="31"/>
      <c r="H34" s="32"/>
    </row>
    <row r="35" spans="1:12" s="26" customFormat="1" ht="20.25" x14ac:dyDescent="0.3">
      <c r="A35" s="28"/>
      <c r="B35" s="29" t="s">
        <v>38</v>
      </c>
      <c r="C35" s="29"/>
      <c r="D35" s="29"/>
      <c r="E35" s="29"/>
      <c r="F35" s="33">
        <f>SUM(F33:F34)</f>
        <v>0</v>
      </c>
      <c r="G35" s="31"/>
      <c r="H35" s="33">
        <f>SUM(H33:H34)</f>
        <v>0</v>
      </c>
      <c r="I35" s="28"/>
      <c r="J35" s="28"/>
      <c r="K35" s="28"/>
      <c r="L35" s="28"/>
    </row>
    <row r="36" spans="1:12" s="28" customFormat="1" ht="15" x14ac:dyDescent="0.25">
      <c r="E36" s="29"/>
      <c r="F36" s="46"/>
      <c r="G36" s="46"/>
      <c r="H36" s="46"/>
    </row>
    <row r="37" spans="1:12" s="28" customFormat="1" ht="15" x14ac:dyDescent="0.25">
      <c r="E37" s="29"/>
      <c r="F37" s="46"/>
      <c r="G37" s="46"/>
      <c r="H37" s="46"/>
    </row>
    <row r="38" spans="1:12" s="28" customFormat="1" ht="15" x14ac:dyDescent="0.25">
      <c r="E38" s="29"/>
      <c r="F38" s="46"/>
      <c r="G38" s="46"/>
      <c r="H38" s="46"/>
    </row>
    <row r="39" spans="1:12" s="28" customFormat="1" ht="15" x14ac:dyDescent="0.25">
      <c r="E39" s="29"/>
      <c r="F39" s="46"/>
      <c r="G39" s="46"/>
      <c r="H39" s="46"/>
    </row>
    <row r="40" spans="1:12" s="28" customFormat="1" ht="15" x14ac:dyDescent="0.25">
      <c r="E40" s="29"/>
      <c r="F40" s="46"/>
      <c r="G40" s="46"/>
      <c r="H40" s="46"/>
    </row>
    <row r="41" spans="1:12" s="28" customFormat="1" ht="15" x14ac:dyDescent="0.25">
      <c r="E41" s="29"/>
      <c r="F41" s="46"/>
      <c r="G41" s="46"/>
      <c r="H41" s="46"/>
    </row>
    <row r="42" spans="1:12" s="28" customFormat="1" ht="15" x14ac:dyDescent="0.25">
      <c r="E42" s="29"/>
      <c r="F42" s="46"/>
      <c r="G42" s="46"/>
      <c r="H42" s="46"/>
    </row>
  </sheetData>
  <pageMargins left="0.74803149606299213" right="0.74803149606299213" top="0.98425196850393704" bottom="0.98425196850393704" header="0.51181102362204722" footer="0.51181102362204722"/>
  <pageSetup paperSize="9" orientation="portrait" horizontalDpi="4294967292" r:id="rId1"/>
  <headerFooter alignWithMargins="0">
    <oddHeader>&amp;CLøsning oppgave 13.20b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showGridLines="0" showZeros="0" zoomScaleNormal="100" workbookViewId="0">
      <selection activeCell="L33" sqref="L32:L33"/>
    </sheetView>
  </sheetViews>
  <sheetFormatPr baseColWidth="10" defaultRowHeight="12.75" x14ac:dyDescent="0.2"/>
  <cols>
    <col min="1" max="1" width="4.85546875" style="202" customWidth="1"/>
    <col min="2" max="2" width="6.5703125" style="202" customWidth="1"/>
    <col min="3" max="3" width="29.42578125" style="202" customWidth="1"/>
    <col min="4" max="4" width="2.28515625" style="208" customWidth="1"/>
    <col min="5" max="5" width="11.42578125" style="202"/>
    <col min="6" max="6" width="2.28515625" style="208" customWidth="1"/>
    <col min="7" max="16384" width="11.42578125" style="202"/>
  </cols>
  <sheetData>
    <row r="1" spans="2:8" s="1" customFormat="1" ht="15.75" x14ac:dyDescent="0.25">
      <c r="B1" s="14" t="s">
        <v>200</v>
      </c>
      <c r="D1" s="162"/>
      <c r="F1" s="162"/>
    </row>
    <row r="3" spans="2:8" ht="18.75" x14ac:dyDescent="0.3">
      <c r="B3" s="155" t="s">
        <v>183</v>
      </c>
      <c r="C3" s="27"/>
      <c r="D3" s="214"/>
      <c r="E3" s="215" t="s">
        <v>135</v>
      </c>
      <c r="F3" s="215"/>
      <c r="G3" s="215" t="s">
        <v>184</v>
      </c>
      <c r="H3" s="216"/>
    </row>
    <row r="4" spans="2:8" s="203" customFormat="1" ht="8.25" x14ac:dyDescent="0.15">
      <c r="B4" s="42"/>
      <c r="C4" s="42"/>
      <c r="D4" s="42"/>
      <c r="E4" s="43"/>
      <c r="F4" s="43"/>
      <c r="G4" s="43"/>
      <c r="H4" s="217"/>
    </row>
    <row r="5" spans="2:8" ht="15" x14ac:dyDescent="0.25">
      <c r="B5" s="37" t="s">
        <v>163</v>
      </c>
      <c r="C5" s="29"/>
      <c r="D5" s="29"/>
      <c r="E5" s="31"/>
      <c r="F5" s="31"/>
      <c r="G5" s="31"/>
      <c r="H5" s="208"/>
    </row>
    <row r="6" spans="2:8" ht="15" x14ac:dyDescent="0.25">
      <c r="B6" s="37" t="s">
        <v>164</v>
      </c>
      <c r="C6" s="29"/>
      <c r="D6" s="29"/>
      <c r="E6" s="31"/>
      <c r="F6" s="31"/>
      <c r="G6" s="31"/>
    </row>
    <row r="7" spans="2:8" ht="15" x14ac:dyDescent="0.25">
      <c r="B7" s="29" t="s">
        <v>118</v>
      </c>
      <c r="C7" s="29"/>
      <c r="D7" s="29"/>
      <c r="E7" s="30"/>
      <c r="F7" s="31"/>
      <c r="G7" s="30"/>
    </row>
    <row r="8" spans="2:8" ht="15" x14ac:dyDescent="0.25">
      <c r="B8" s="29" t="s">
        <v>39</v>
      </c>
      <c r="C8" s="29"/>
      <c r="D8" s="29"/>
      <c r="E8" s="34"/>
      <c r="F8" s="31"/>
      <c r="G8" s="34"/>
    </row>
    <row r="9" spans="2:8" ht="15" x14ac:dyDescent="0.25">
      <c r="B9" s="29" t="s">
        <v>119</v>
      </c>
      <c r="C9" s="29"/>
      <c r="D9" s="29"/>
      <c r="E9" s="34"/>
      <c r="F9" s="31"/>
      <c r="G9" s="34"/>
    </row>
    <row r="10" spans="2:8" ht="15" x14ac:dyDescent="0.25">
      <c r="B10" s="29" t="s">
        <v>11</v>
      </c>
      <c r="C10" s="29"/>
      <c r="D10" s="29"/>
      <c r="E10" s="34"/>
      <c r="F10" s="31"/>
      <c r="G10" s="34"/>
    </row>
    <row r="11" spans="2:8" ht="15" x14ac:dyDescent="0.25">
      <c r="B11" s="29" t="s">
        <v>185</v>
      </c>
      <c r="C11" s="29"/>
      <c r="D11" s="29"/>
      <c r="E11" s="34"/>
      <c r="F11" s="31"/>
      <c r="G11" s="34"/>
    </row>
    <row r="12" spans="2:8" s="204" customFormat="1" ht="20.25" x14ac:dyDescent="0.3">
      <c r="B12" s="45" t="s">
        <v>165</v>
      </c>
      <c r="C12" s="198"/>
      <c r="D12" s="198"/>
      <c r="E12" s="33">
        <f>SUM(E7:E11)</f>
        <v>0</v>
      </c>
      <c r="F12" s="31"/>
      <c r="G12" s="33">
        <f>SUM(G7:G11)</f>
        <v>0</v>
      </c>
    </row>
    <row r="13" spans="2:8" x14ac:dyDescent="0.2">
      <c r="B13" s="39"/>
      <c r="C13" s="39"/>
      <c r="D13" s="39"/>
      <c r="E13" s="40"/>
      <c r="F13" s="40"/>
      <c r="G13" s="40"/>
    </row>
    <row r="14" spans="2:8" ht="15" x14ac:dyDescent="0.25">
      <c r="B14" s="37" t="s">
        <v>166</v>
      </c>
      <c r="C14" s="29"/>
      <c r="D14" s="29"/>
      <c r="E14" s="31"/>
      <c r="F14" s="31"/>
      <c r="G14" s="31"/>
    </row>
    <row r="15" spans="2:8" ht="15" x14ac:dyDescent="0.25">
      <c r="B15" s="29" t="s">
        <v>167</v>
      </c>
      <c r="C15" s="29"/>
      <c r="D15" s="29"/>
      <c r="E15" s="31"/>
      <c r="F15" s="31"/>
      <c r="G15" s="31"/>
    </row>
    <row r="16" spans="2:8" ht="15" x14ac:dyDescent="0.25">
      <c r="B16" s="29" t="s">
        <v>17</v>
      </c>
      <c r="C16" s="29"/>
      <c r="D16" s="29"/>
      <c r="E16" s="34"/>
      <c r="F16" s="31"/>
      <c r="G16" s="34"/>
    </row>
    <row r="17" spans="1:18" ht="15" x14ac:dyDescent="0.25">
      <c r="B17" s="29" t="s">
        <v>168</v>
      </c>
      <c r="C17" s="29"/>
      <c r="D17" s="29"/>
      <c r="E17" s="34"/>
      <c r="F17" s="31"/>
      <c r="G17" s="34"/>
    </row>
    <row r="18" spans="1:18" ht="15" x14ac:dyDescent="0.25">
      <c r="B18" s="29" t="s">
        <v>170</v>
      </c>
      <c r="C18" s="29"/>
      <c r="D18" s="29"/>
      <c r="E18" s="31"/>
      <c r="F18" s="31"/>
      <c r="G18" s="31"/>
    </row>
    <row r="19" spans="1:18" s="204" customFormat="1" ht="20.25" x14ac:dyDescent="0.3">
      <c r="A19" s="205"/>
      <c r="B19" s="45" t="s">
        <v>171</v>
      </c>
      <c r="C19" s="29"/>
      <c r="D19" s="29"/>
      <c r="E19" s="33">
        <f>SUM(E15:E18)</f>
        <v>0</v>
      </c>
      <c r="F19" s="31"/>
      <c r="G19" s="33">
        <f>SUM(G15:G18)</f>
        <v>0</v>
      </c>
      <c r="H19" s="205"/>
      <c r="I19" s="205"/>
      <c r="J19" s="205"/>
      <c r="K19" s="205"/>
      <c r="L19" s="205"/>
      <c r="M19" s="205"/>
    </row>
    <row r="20" spans="1:18" x14ac:dyDescent="0.2">
      <c r="B20" s="44"/>
      <c r="C20" s="42"/>
      <c r="D20" s="42"/>
      <c r="E20" s="206"/>
      <c r="F20" s="43"/>
      <c r="G20" s="206"/>
    </row>
    <row r="21" spans="1:18" ht="15.75" thickBot="1" x14ac:dyDescent="0.3">
      <c r="B21" s="45" t="s">
        <v>172</v>
      </c>
      <c r="C21" s="29"/>
      <c r="D21" s="29"/>
      <c r="E21" s="207">
        <f>E12+E19</f>
        <v>0</v>
      </c>
      <c r="F21" s="31"/>
      <c r="G21" s="207">
        <f>G12+G19</f>
        <v>0</v>
      </c>
    </row>
    <row r="22" spans="1:18" ht="15" x14ac:dyDescent="0.25">
      <c r="B22" s="29"/>
      <c r="C22" s="29"/>
      <c r="D22" s="29"/>
      <c r="E22" s="31"/>
      <c r="F22" s="31"/>
      <c r="G22" s="31"/>
    </row>
    <row r="23" spans="1:18" ht="15" x14ac:dyDescent="0.25">
      <c r="B23" s="37" t="s">
        <v>173</v>
      </c>
      <c r="C23" s="29"/>
      <c r="D23" s="29"/>
      <c r="E23" s="31"/>
      <c r="F23" s="31"/>
      <c r="G23" s="31"/>
    </row>
    <row r="24" spans="1:18" ht="15" x14ac:dyDescent="0.25">
      <c r="B24" s="37" t="s">
        <v>174</v>
      </c>
      <c r="C24" s="29"/>
      <c r="D24" s="29"/>
      <c r="E24" s="31"/>
      <c r="F24" s="31"/>
      <c r="G24" s="31"/>
    </row>
    <row r="25" spans="1:18" ht="15" x14ac:dyDescent="0.25">
      <c r="B25" s="29" t="s">
        <v>43</v>
      </c>
      <c r="C25" s="29"/>
      <c r="D25" s="29"/>
      <c r="E25" s="30"/>
      <c r="F25" s="31"/>
      <c r="G25" s="30"/>
    </row>
    <row r="26" spans="1:18" ht="15" x14ac:dyDescent="0.25">
      <c r="B26" s="29" t="s">
        <v>44</v>
      </c>
      <c r="C26" s="29"/>
      <c r="D26" s="29"/>
      <c r="E26" s="32"/>
      <c r="F26" s="31"/>
      <c r="G26" s="32"/>
    </row>
    <row r="27" spans="1:18" s="204" customFormat="1" ht="20.25" x14ac:dyDescent="0.3">
      <c r="A27" s="205"/>
      <c r="B27" s="45" t="s">
        <v>175</v>
      </c>
      <c r="C27" s="29"/>
      <c r="D27" s="29"/>
      <c r="E27" s="33">
        <f>SUM(E25:E26)</f>
        <v>0</v>
      </c>
      <c r="F27" s="31"/>
      <c r="G27" s="33">
        <f>SUM(G25:G26)</f>
        <v>0</v>
      </c>
      <c r="H27" s="205"/>
      <c r="I27" s="205"/>
      <c r="J27" s="205"/>
      <c r="K27" s="205"/>
      <c r="L27" s="205"/>
      <c r="M27" s="205"/>
      <c r="N27" s="205"/>
    </row>
    <row r="28" spans="1:18" x14ac:dyDescent="0.2">
      <c r="B28" s="42"/>
      <c r="C28" s="42"/>
      <c r="D28" s="42"/>
      <c r="E28" s="43"/>
      <c r="F28" s="43"/>
      <c r="G28" s="43"/>
    </row>
    <row r="29" spans="1:18" ht="15" x14ac:dyDescent="0.25">
      <c r="B29" s="37" t="s">
        <v>176</v>
      </c>
      <c r="C29" s="29"/>
      <c r="D29" s="29"/>
      <c r="E29" s="31"/>
      <c r="F29" s="31"/>
      <c r="G29" s="31"/>
    </row>
    <row r="30" spans="1:18" ht="15" x14ac:dyDescent="0.25">
      <c r="B30" s="29" t="s">
        <v>45</v>
      </c>
      <c r="C30" s="29"/>
      <c r="D30" s="29"/>
      <c r="E30" s="30"/>
      <c r="F30" s="31"/>
      <c r="G30" s="30"/>
    </row>
    <row r="31" spans="1:18" s="204" customFormat="1" ht="20.25" x14ac:dyDescent="0.3">
      <c r="A31" s="205"/>
      <c r="B31" s="45" t="s">
        <v>177</v>
      </c>
      <c r="C31" s="29"/>
      <c r="D31" s="29"/>
      <c r="E31" s="33">
        <f>SUM(E30)</f>
        <v>0</v>
      </c>
      <c r="F31" s="31"/>
      <c r="G31" s="33">
        <f>SUM(G30)</f>
        <v>0</v>
      </c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</row>
    <row r="32" spans="1:18" s="204" customFormat="1" ht="20.25" x14ac:dyDescent="0.3">
      <c r="A32" s="205"/>
      <c r="B32" s="45"/>
      <c r="C32" s="29"/>
      <c r="D32" s="29"/>
      <c r="E32" s="31"/>
      <c r="F32" s="31"/>
      <c r="G32" s="31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</row>
    <row r="33" spans="1:24" ht="15" x14ac:dyDescent="0.25">
      <c r="A33" s="205"/>
      <c r="B33" s="29" t="s">
        <v>178</v>
      </c>
      <c r="C33" s="29"/>
      <c r="D33" s="29"/>
      <c r="E33" s="31"/>
      <c r="F33" s="31"/>
      <c r="G33" s="31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</row>
    <row r="34" spans="1:24" s="204" customFormat="1" ht="20.25" x14ac:dyDescent="0.3">
      <c r="A34" s="205"/>
      <c r="B34" s="45" t="s">
        <v>179</v>
      </c>
      <c r="C34" s="29"/>
      <c r="D34" s="29"/>
      <c r="E34" s="33">
        <f>SUM(E33)</f>
        <v>0</v>
      </c>
      <c r="F34" s="31"/>
      <c r="G34" s="33">
        <f>SUM(G33)</f>
        <v>0</v>
      </c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</row>
    <row r="35" spans="1:24" x14ac:dyDescent="0.2">
      <c r="B35" s="42"/>
      <c r="C35" s="42"/>
      <c r="D35" s="42"/>
      <c r="E35" s="43"/>
      <c r="F35" s="43"/>
      <c r="G35" s="43"/>
    </row>
    <row r="36" spans="1:24" ht="15" x14ac:dyDescent="0.25">
      <c r="B36" s="29" t="s">
        <v>47</v>
      </c>
      <c r="C36" s="29"/>
      <c r="D36" s="29"/>
      <c r="E36" s="31"/>
      <c r="F36" s="31"/>
      <c r="G36" s="31"/>
    </row>
    <row r="37" spans="1:24" ht="15" x14ac:dyDescent="0.25">
      <c r="B37" s="29" t="s">
        <v>48</v>
      </c>
      <c r="C37" s="29"/>
      <c r="D37" s="29"/>
      <c r="E37" s="34"/>
      <c r="F37" s="31"/>
      <c r="G37" s="34"/>
    </row>
    <row r="38" spans="1:24" ht="15" x14ac:dyDescent="0.25">
      <c r="B38" s="29" t="s">
        <v>49</v>
      </c>
      <c r="C38" s="29"/>
      <c r="D38" s="29"/>
      <c r="E38" s="34"/>
      <c r="F38" s="31"/>
      <c r="G38" s="34"/>
    </row>
    <row r="39" spans="1:24" ht="15" x14ac:dyDescent="0.25">
      <c r="B39" s="29" t="s">
        <v>180</v>
      </c>
      <c r="C39" s="29"/>
      <c r="D39" s="29"/>
      <c r="E39" s="34"/>
      <c r="F39" s="31"/>
      <c r="G39" s="34"/>
    </row>
    <row r="40" spans="1:24" ht="15" x14ac:dyDescent="0.25">
      <c r="B40" s="29" t="s">
        <v>181</v>
      </c>
      <c r="C40" s="29"/>
      <c r="D40" s="29"/>
      <c r="E40" s="31"/>
      <c r="F40" s="31"/>
      <c r="G40" s="31"/>
    </row>
    <row r="41" spans="1:24" s="204" customFormat="1" ht="20.25" x14ac:dyDescent="0.3">
      <c r="A41" s="28"/>
      <c r="B41" s="45" t="s">
        <v>63</v>
      </c>
      <c r="C41" s="29"/>
      <c r="D41" s="29"/>
      <c r="E41" s="33">
        <f>SUM(E36:E40)</f>
        <v>0</v>
      </c>
      <c r="F41" s="31"/>
      <c r="G41" s="33">
        <f>SUM(G36:G40)</f>
        <v>0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x14ac:dyDescent="0.2">
      <c r="B42" s="42"/>
      <c r="C42" s="42"/>
      <c r="D42" s="42"/>
      <c r="E42" s="43"/>
      <c r="F42" s="43"/>
      <c r="G42" s="43"/>
    </row>
    <row r="43" spans="1:24" ht="15.75" thickBot="1" x14ac:dyDescent="0.3">
      <c r="B43" s="45" t="s">
        <v>182</v>
      </c>
      <c r="C43" s="29"/>
      <c r="D43" s="29"/>
      <c r="E43" s="207">
        <f>E27+E33+E41+E30</f>
        <v>0</v>
      </c>
      <c r="F43" s="31">
        <f>F26+F33+F41+F30</f>
        <v>0</v>
      </c>
      <c r="G43" s="207">
        <f>G26+G33+G41+G30</f>
        <v>0</v>
      </c>
    </row>
  </sheetData>
  <pageMargins left="0.78740157480314965" right="0.78740157480314965" top="0.78740157480314965" bottom="0.78740157480314965" header="0.51181102362204722" footer="0.51181102362204722"/>
  <pageSetup paperSize="9" orientation="portrait" horizontalDpi="4294967292" r:id="rId1"/>
  <headerFooter alignWithMargins="0">
    <oddHeader>&amp;CLøsning oppgave 13.20b</oddHead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showZeros="0" workbookViewId="0">
      <selection activeCell="F36" sqref="F36"/>
    </sheetView>
  </sheetViews>
  <sheetFormatPr baseColWidth="10" defaultRowHeight="15.75" x14ac:dyDescent="0.25"/>
  <cols>
    <col min="1" max="1" width="5.5703125" style="1" bestFit="1" customWidth="1"/>
    <col min="2" max="2" width="19.85546875" style="1" customWidth="1"/>
    <col min="3" max="11" width="11.42578125" style="47"/>
    <col min="12" max="16384" width="11.42578125" style="1"/>
  </cols>
  <sheetData>
    <row r="1" spans="1:11" x14ac:dyDescent="0.25">
      <c r="A1" s="14" t="s">
        <v>201</v>
      </c>
    </row>
    <row r="3" spans="1:11" x14ac:dyDescent="0.25">
      <c r="A3" s="1" t="s">
        <v>14</v>
      </c>
    </row>
    <row r="4" spans="1:11" x14ac:dyDescent="0.25">
      <c r="A4" s="1">
        <v>1</v>
      </c>
    </row>
    <row r="5" spans="1:11" x14ac:dyDescent="0.25">
      <c r="A5" s="1">
        <v>2</v>
      </c>
      <c r="B5" s="250"/>
      <c r="C5" s="252"/>
      <c r="D5" s="252"/>
      <c r="E5" s="252"/>
      <c r="F5" s="252"/>
      <c r="G5" s="252"/>
    </row>
    <row r="6" spans="1:11" x14ac:dyDescent="0.25">
      <c r="B6" s="250"/>
      <c r="C6" s="252"/>
      <c r="D6" s="252"/>
      <c r="E6" s="252"/>
      <c r="F6" s="252"/>
      <c r="G6" s="252"/>
    </row>
    <row r="7" spans="1:11" x14ac:dyDescent="0.25">
      <c r="B7" s="250"/>
      <c r="C7" s="252"/>
      <c r="D7" s="252"/>
      <c r="E7" s="252"/>
      <c r="F7" s="252"/>
      <c r="G7" s="252"/>
    </row>
    <row r="8" spans="1:11" x14ac:dyDescent="0.25">
      <c r="B8" s="250"/>
      <c r="C8" s="252"/>
      <c r="D8" s="252"/>
      <c r="E8" s="252"/>
      <c r="F8" s="252"/>
      <c r="G8" s="252"/>
    </row>
    <row r="9" spans="1:11" x14ac:dyDescent="0.25">
      <c r="B9" s="250"/>
      <c r="C9" s="252"/>
      <c r="D9" s="252"/>
      <c r="E9" s="252"/>
      <c r="F9" s="252"/>
      <c r="G9" s="252"/>
    </row>
    <row r="10" spans="1:11" x14ac:dyDescent="0.25">
      <c r="A10" s="1" t="s">
        <v>7</v>
      </c>
      <c r="C10" s="72"/>
      <c r="D10" s="72"/>
      <c r="E10" s="72"/>
      <c r="F10" s="72"/>
      <c r="G10" s="72"/>
      <c r="H10" s="72"/>
      <c r="I10" s="72"/>
      <c r="J10" s="72"/>
    </row>
    <row r="11" spans="1:11" x14ac:dyDescent="0.25">
      <c r="A11" s="117" t="s">
        <v>4</v>
      </c>
      <c r="B11" s="2" t="s">
        <v>5</v>
      </c>
      <c r="C11" s="116" t="s">
        <v>113</v>
      </c>
      <c r="D11" s="116" t="s">
        <v>1</v>
      </c>
      <c r="E11" s="116" t="s">
        <v>2</v>
      </c>
      <c r="F11" s="116" t="s">
        <v>3</v>
      </c>
      <c r="H11" s="1"/>
      <c r="I11" s="1"/>
      <c r="J11" s="1"/>
      <c r="K11" s="1"/>
    </row>
    <row r="12" spans="1:11" x14ac:dyDescent="0.25">
      <c r="A12" s="3"/>
      <c r="B12" s="4"/>
      <c r="C12" s="113" t="s">
        <v>114</v>
      </c>
      <c r="D12" s="113"/>
      <c r="E12" s="113"/>
      <c r="F12" s="114"/>
      <c r="H12" s="1"/>
      <c r="I12" s="1"/>
      <c r="J12" s="1"/>
      <c r="K12" s="1"/>
    </row>
    <row r="13" spans="1:11" x14ac:dyDescent="0.25">
      <c r="A13" s="5">
        <v>1810</v>
      </c>
      <c r="B13" s="6" t="s">
        <v>6</v>
      </c>
      <c r="C13" s="15">
        <v>100000</v>
      </c>
      <c r="D13" s="108"/>
      <c r="E13" s="108"/>
      <c r="F13" s="111"/>
      <c r="H13" s="1"/>
      <c r="I13" s="1"/>
      <c r="J13" s="1"/>
      <c r="K13" s="1"/>
    </row>
    <row r="14" spans="1:11" x14ac:dyDescent="0.25">
      <c r="A14" s="11">
        <v>8100</v>
      </c>
      <c r="B14" s="12" t="s">
        <v>28</v>
      </c>
      <c r="C14" s="13"/>
      <c r="D14" s="105"/>
      <c r="E14" s="106"/>
      <c r="F14" s="107"/>
      <c r="H14" s="1"/>
      <c r="I14" s="1"/>
      <c r="J14" s="1"/>
      <c r="K14" s="1"/>
    </row>
    <row r="16" spans="1:11" x14ac:dyDescent="0.25">
      <c r="A16" s="1" t="s">
        <v>64</v>
      </c>
      <c r="B16" s="67" t="s">
        <v>65</v>
      </c>
      <c r="D16" s="69" t="s">
        <v>72</v>
      </c>
    </row>
    <row r="17" spans="1:12" x14ac:dyDescent="0.25">
      <c r="B17" s="251"/>
      <c r="C17" s="68">
        <f>E14</f>
        <v>0</v>
      </c>
      <c r="D17" s="253"/>
      <c r="E17" s="254"/>
    </row>
    <row r="18" spans="1:12" x14ac:dyDescent="0.25">
      <c r="D18" s="69"/>
    </row>
    <row r="19" spans="1:12" x14ac:dyDescent="0.25">
      <c r="B19" s="67" t="s">
        <v>66</v>
      </c>
      <c r="D19" s="69"/>
    </row>
    <row r="20" spans="1:12" x14ac:dyDescent="0.25">
      <c r="B20" s="251"/>
      <c r="C20" s="68">
        <f>F13</f>
        <v>0</v>
      </c>
      <c r="D20" s="253"/>
      <c r="E20" s="254"/>
    </row>
    <row r="24" spans="1:12" x14ac:dyDescent="0.25">
      <c r="A24" s="14" t="s">
        <v>202</v>
      </c>
    </row>
    <row r="27" spans="1:12" x14ac:dyDescent="0.25">
      <c r="B27" s="1" t="s">
        <v>77</v>
      </c>
    </row>
    <row r="28" spans="1:12" ht="16.5" thickBot="1" x14ac:dyDescent="0.3">
      <c r="B28" s="250" t="s">
        <v>76</v>
      </c>
      <c r="C28" s="252"/>
      <c r="D28" s="267"/>
    </row>
    <row r="29" spans="1:12" s="26" customFormat="1" ht="21" thickBot="1" x14ac:dyDescent="0.35">
      <c r="A29" s="1"/>
      <c r="B29" s="250" t="s">
        <v>78</v>
      </c>
      <c r="C29" s="252"/>
      <c r="D29" s="268"/>
      <c r="E29" s="47"/>
      <c r="F29" s="47"/>
      <c r="G29" s="47"/>
      <c r="H29" s="47"/>
      <c r="I29" s="47"/>
      <c r="J29" s="47"/>
      <c r="K29" s="47"/>
      <c r="L29" s="1"/>
    </row>
    <row r="32" spans="1:12" x14ac:dyDescent="0.25">
      <c r="B32" s="67" t="s">
        <v>65</v>
      </c>
      <c r="D32" s="69" t="s">
        <v>72</v>
      </c>
    </row>
    <row r="33" spans="2:5" x14ac:dyDescent="0.25">
      <c r="B33" s="251"/>
      <c r="C33" s="68"/>
      <c r="D33" s="253"/>
      <c r="E33" s="254"/>
    </row>
    <row r="34" spans="2:5" x14ac:dyDescent="0.25">
      <c r="D34" s="69"/>
    </row>
    <row r="35" spans="2:5" x14ac:dyDescent="0.25">
      <c r="B35" s="67" t="s">
        <v>66</v>
      </c>
      <c r="D35" s="69"/>
    </row>
    <row r="36" spans="2:5" x14ac:dyDescent="0.25">
      <c r="B36" s="251"/>
      <c r="C36" s="68"/>
      <c r="D36" s="253"/>
      <c r="E36" s="254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&amp;COppgave 13.21 og 13.22</oddHeader>
    <oddFooter>&amp;CSide 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showZeros="0" workbookViewId="0">
      <selection activeCell="F48" sqref="F48"/>
    </sheetView>
  </sheetViews>
  <sheetFormatPr baseColWidth="10" defaultRowHeight="15.75" x14ac:dyDescent="0.25"/>
  <cols>
    <col min="1" max="1" width="6.5703125" style="165" customWidth="1"/>
    <col min="2" max="2" width="24.7109375" style="165" bestFit="1" customWidth="1"/>
    <col min="3" max="7" width="11" style="165" customWidth="1"/>
    <col min="8" max="8" width="6.85546875" style="153" customWidth="1"/>
    <col min="9" max="11" width="11.42578125" style="1"/>
    <col min="12" max="16" width="11.42578125" style="47"/>
    <col min="17" max="16384" width="11.42578125" style="165"/>
  </cols>
  <sheetData>
    <row r="1" spans="1:16" s="28" customFormat="1" ht="15" x14ac:dyDescent="0.25">
      <c r="A1" s="70" t="s">
        <v>203</v>
      </c>
      <c r="H1" s="71"/>
      <c r="I1" s="269" t="s">
        <v>204</v>
      </c>
      <c r="L1" s="46"/>
      <c r="M1" s="46"/>
      <c r="N1" s="46"/>
      <c r="O1" s="46"/>
      <c r="P1" s="46"/>
    </row>
    <row r="2" spans="1:16" x14ac:dyDescent="0.25">
      <c r="A2" s="163" t="s">
        <v>14</v>
      </c>
      <c r="B2" s="162"/>
      <c r="C2" s="164"/>
      <c r="D2" s="162"/>
      <c r="E2" s="162"/>
      <c r="F2" s="164"/>
      <c r="G2" s="164"/>
    </row>
    <row r="3" spans="1:16" s="28" customFormat="1" ht="15" x14ac:dyDescent="0.25">
      <c r="A3" s="139" t="s">
        <v>4</v>
      </c>
      <c r="B3" s="166" t="s">
        <v>5</v>
      </c>
      <c r="C3" s="167" t="s">
        <v>113</v>
      </c>
      <c r="D3" s="288" t="s">
        <v>1</v>
      </c>
      <c r="E3" s="289"/>
      <c r="F3" s="167" t="s">
        <v>2</v>
      </c>
      <c r="G3" s="168" t="s">
        <v>3</v>
      </c>
      <c r="H3" s="71">
        <v>1</v>
      </c>
      <c r="L3" s="46"/>
      <c r="M3" s="46"/>
      <c r="N3" s="46"/>
      <c r="O3" s="46"/>
      <c r="P3" s="46"/>
    </row>
    <row r="4" spans="1:16" s="28" customFormat="1" ht="15" x14ac:dyDescent="0.25">
      <c r="A4" s="51"/>
      <c r="B4" s="169"/>
      <c r="C4" s="170" t="s">
        <v>114</v>
      </c>
      <c r="D4" s="50"/>
      <c r="E4" s="169"/>
      <c r="F4" s="51"/>
      <c r="G4" s="171"/>
      <c r="H4" s="71"/>
      <c r="I4" s="264"/>
      <c r="J4" s="264"/>
      <c r="K4" s="264"/>
      <c r="L4" s="34"/>
      <c r="M4" s="34"/>
      <c r="N4" s="34"/>
      <c r="O4" s="34"/>
      <c r="P4" s="34"/>
    </row>
    <row r="5" spans="1:16" s="28" customFormat="1" ht="15" x14ac:dyDescent="0.25">
      <c r="A5" s="172">
        <v>1250</v>
      </c>
      <c r="B5" s="173" t="s">
        <v>10</v>
      </c>
      <c r="C5" s="174">
        <v>98360</v>
      </c>
      <c r="D5" s="175"/>
      <c r="E5" s="175"/>
      <c r="F5" s="176"/>
      <c r="G5" s="176"/>
      <c r="H5" s="71">
        <v>2</v>
      </c>
      <c r="I5" s="264"/>
      <c r="J5" s="264"/>
      <c r="K5" s="34"/>
      <c r="L5" s="34"/>
      <c r="M5" s="34"/>
      <c r="N5" s="34"/>
      <c r="O5" s="34"/>
      <c r="P5" s="34"/>
    </row>
    <row r="6" spans="1:16" s="28" customFormat="1" ht="15" x14ac:dyDescent="0.25">
      <c r="A6" s="172">
        <v>1259</v>
      </c>
      <c r="B6" s="177" t="s">
        <v>140</v>
      </c>
      <c r="C6" s="178">
        <v>-7000</v>
      </c>
      <c r="D6" s="179"/>
      <c r="E6" s="179"/>
      <c r="F6" s="180"/>
      <c r="G6" s="180"/>
      <c r="H6" s="71"/>
      <c r="I6" s="270"/>
      <c r="J6" s="264"/>
      <c r="K6" s="34"/>
      <c r="L6" s="34"/>
      <c r="M6" s="34"/>
      <c r="N6" s="34"/>
      <c r="O6" s="34"/>
      <c r="P6" s="34"/>
    </row>
    <row r="7" spans="1:16" s="28" customFormat="1" ht="15" x14ac:dyDescent="0.25">
      <c r="A7" s="181">
        <v>1460</v>
      </c>
      <c r="B7" s="182" t="s">
        <v>15</v>
      </c>
      <c r="C7" s="178">
        <v>260000</v>
      </c>
      <c r="D7" s="179"/>
      <c r="E7" s="179"/>
      <c r="F7" s="180"/>
      <c r="G7" s="180"/>
      <c r="H7" s="71"/>
      <c r="I7" s="270"/>
      <c r="J7" s="264"/>
      <c r="K7" s="34"/>
      <c r="L7" s="34"/>
      <c r="M7" s="34"/>
      <c r="N7" s="34"/>
      <c r="O7" s="34"/>
      <c r="P7" s="34"/>
    </row>
    <row r="8" spans="1:16" s="28" customFormat="1" ht="15" x14ac:dyDescent="0.25">
      <c r="A8" s="181">
        <v>1500</v>
      </c>
      <c r="B8" s="182" t="s">
        <v>17</v>
      </c>
      <c r="C8" s="178">
        <v>267800</v>
      </c>
      <c r="D8" s="179"/>
      <c r="E8" s="179"/>
      <c r="F8" s="180"/>
      <c r="G8" s="180"/>
      <c r="H8" s="71"/>
      <c r="I8" s="270"/>
      <c r="J8" s="264"/>
      <c r="K8" s="34"/>
      <c r="L8" s="34"/>
      <c r="M8" s="34"/>
      <c r="N8" s="34"/>
      <c r="O8" s="34"/>
      <c r="P8" s="34"/>
    </row>
    <row r="9" spans="1:16" s="28" customFormat="1" ht="15" x14ac:dyDescent="0.25">
      <c r="A9" s="181">
        <v>1580</v>
      </c>
      <c r="B9" s="183" t="s">
        <v>71</v>
      </c>
      <c r="C9" s="178">
        <v>-21350</v>
      </c>
      <c r="D9" s="179"/>
      <c r="E9" s="179"/>
      <c r="F9" s="180"/>
      <c r="G9" s="180"/>
      <c r="H9" s="71"/>
      <c r="I9" s="264"/>
      <c r="J9" s="264"/>
      <c r="K9" s="34"/>
      <c r="L9" s="34"/>
      <c r="M9" s="34"/>
      <c r="N9" s="34"/>
      <c r="O9" s="34"/>
      <c r="P9" s="34"/>
    </row>
    <row r="10" spans="1:16" s="28" customFormat="1" ht="15" x14ac:dyDescent="0.25">
      <c r="A10" s="181">
        <v>1700</v>
      </c>
      <c r="B10" s="183" t="s">
        <v>141</v>
      </c>
      <c r="C10" s="178"/>
      <c r="D10" s="179"/>
      <c r="E10" s="179"/>
      <c r="F10" s="180"/>
      <c r="G10" s="180"/>
      <c r="H10" s="71"/>
      <c r="I10" s="264"/>
      <c r="J10" s="264"/>
      <c r="K10" s="34"/>
      <c r="L10" s="34"/>
      <c r="M10" s="34"/>
      <c r="N10" s="34"/>
      <c r="O10" s="34"/>
      <c r="P10" s="34"/>
    </row>
    <row r="11" spans="1:16" s="28" customFormat="1" ht="15" x14ac:dyDescent="0.25">
      <c r="A11" s="181">
        <v>1810</v>
      </c>
      <c r="B11" s="183" t="s">
        <v>6</v>
      </c>
      <c r="C11" s="178">
        <v>182400</v>
      </c>
      <c r="D11" s="179"/>
      <c r="E11" s="179"/>
      <c r="F11" s="180"/>
      <c r="G11" s="180"/>
      <c r="H11" s="71"/>
      <c r="I11" s="264"/>
      <c r="J11" s="264"/>
      <c r="K11" s="34"/>
      <c r="L11" s="34"/>
      <c r="M11" s="34"/>
      <c r="N11" s="34"/>
      <c r="O11" s="34"/>
      <c r="P11" s="34"/>
    </row>
    <row r="12" spans="1:16" s="28" customFormat="1" ht="15" x14ac:dyDescent="0.25">
      <c r="A12" s="181">
        <v>1900</v>
      </c>
      <c r="B12" s="183" t="s">
        <v>80</v>
      </c>
      <c r="C12" s="178">
        <v>590</v>
      </c>
      <c r="D12" s="179"/>
      <c r="E12" s="179"/>
      <c r="F12" s="180"/>
      <c r="G12" s="180"/>
      <c r="H12" s="71"/>
      <c r="I12" s="264"/>
      <c r="J12" s="264"/>
      <c r="K12" s="34"/>
      <c r="L12" s="34"/>
      <c r="M12" s="34"/>
      <c r="N12" s="34"/>
      <c r="O12" s="34"/>
      <c r="P12" s="34"/>
    </row>
    <row r="13" spans="1:16" s="28" customFormat="1" ht="15" x14ac:dyDescent="0.25">
      <c r="A13" s="181">
        <v>1920</v>
      </c>
      <c r="B13" s="183" t="s">
        <v>142</v>
      </c>
      <c r="C13" s="178">
        <v>194910</v>
      </c>
      <c r="D13" s="179"/>
      <c r="E13" s="179"/>
      <c r="F13" s="180"/>
      <c r="G13" s="180"/>
      <c r="H13" s="71"/>
      <c r="I13" s="264"/>
      <c r="J13" s="264"/>
      <c r="K13" s="34"/>
      <c r="L13" s="34"/>
      <c r="M13" s="34"/>
      <c r="N13" s="34"/>
      <c r="O13" s="34"/>
      <c r="P13" s="34"/>
    </row>
    <row r="14" spans="1:16" s="28" customFormat="1" ht="15" x14ac:dyDescent="0.25">
      <c r="A14" s="181">
        <v>1950</v>
      </c>
      <c r="B14" s="183" t="s">
        <v>143</v>
      </c>
      <c r="C14" s="178">
        <v>22620</v>
      </c>
      <c r="D14" s="179"/>
      <c r="E14" s="179"/>
      <c r="F14" s="180"/>
      <c r="G14" s="180"/>
      <c r="H14" s="71"/>
      <c r="I14" s="264"/>
      <c r="J14" s="264"/>
      <c r="K14" s="264"/>
      <c r="L14" s="34"/>
      <c r="M14" s="34"/>
      <c r="N14" s="34"/>
      <c r="O14" s="34"/>
      <c r="P14" s="34"/>
    </row>
    <row r="15" spans="1:16" s="28" customFormat="1" ht="15" x14ac:dyDescent="0.25">
      <c r="A15" s="181">
        <v>2000</v>
      </c>
      <c r="B15" s="183" t="s">
        <v>43</v>
      </c>
      <c r="C15" s="178">
        <v>-200000</v>
      </c>
      <c r="D15" s="179"/>
      <c r="E15" s="179"/>
      <c r="F15" s="180"/>
      <c r="G15" s="180"/>
      <c r="H15" s="71"/>
      <c r="I15" s="264"/>
      <c r="J15" s="264"/>
      <c r="K15" s="264"/>
      <c r="L15" s="34"/>
      <c r="M15" s="34"/>
      <c r="N15" s="34"/>
      <c r="O15" s="34"/>
      <c r="P15" s="34"/>
    </row>
    <row r="16" spans="1:16" s="28" customFormat="1" ht="15" x14ac:dyDescent="0.25">
      <c r="A16" s="181">
        <v>2050</v>
      </c>
      <c r="B16" s="183" t="s">
        <v>44</v>
      </c>
      <c r="C16" s="178">
        <v>-78500</v>
      </c>
      <c r="D16" s="179"/>
      <c r="E16" s="179"/>
      <c r="F16" s="180"/>
      <c r="G16" s="180"/>
      <c r="H16" s="71">
        <v>3</v>
      </c>
      <c r="I16" s="264"/>
      <c r="J16" s="264"/>
      <c r="K16" s="34"/>
      <c r="L16" s="34"/>
      <c r="M16" s="34"/>
      <c r="N16" s="34"/>
      <c r="O16" s="34"/>
      <c r="P16" s="34"/>
    </row>
    <row r="17" spans="1:16" s="28" customFormat="1" ht="15" x14ac:dyDescent="0.25">
      <c r="A17" s="181">
        <v>2120</v>
      </c>
      <c r="B17" s="183" t="s">
        <v>45</v>
      </c>
      <c r="C17" s="178">
        <v>-1000</v>
      </c>
      <c r="D17" s="179"/>
      <c r="E17" s="179"/>
      <c r="F17" s="180"/>
      <c r="G17" s="180"/>
      <c r="I17" s="264"/>
      <c r="J17" s="264"/>
      <c r="K17" s="34"/>
      <c r="L17" s="34"/>
      <c r="M17" s="34"/>
      <c r="N17" s="34"/>
      <c r="O17" s="34"/>
      <c r="P17" s="34"/>
    </row>
    <row r="18" spans="1:16" s="28" customFormat="1" ht="15" x14ac:dyDescent="0.25">
      <c r="A18" s="181">
        <v>2240</v>
      </c>
      <c r="B18" s="183" t="s">
        <v>82</v>
      </c>
      <c r="C18" s="178">
        <v>-264000</v>
      </c>
      <c r="D18" s="179"/>
      <c r="E18" s="179"/>
      <c r="F18" s="180"/>
      <c r="G18" s="180"/>
      <c r="I18" s="264"/>
      <c r="J18" s="264"/>
      <c r="K18" s="34"/>
      <c r="L18" s="34"/>
      <c r="M18" s="34"/>
      <c r="N18" s="34"/>
      <c r="O18" s="34"/>
      <c r="P18" s="34"/>
    </row>
    <row r="19" spans="1:16" s="28" customFormat="1" ht="15" x14ac:dyDescent="0.25">
      <c r="A19" s="181">
        <v>2400</v>
      </c>
      <c r="B19" s="183" t="s">
        <v>48</v>
      </c>
      <c r="C19" s="178">
        <v>-189810</v>
      </c>
      <c r="D19" s="179"/>
      <c r="E19" s="179"/>
      <c r="F19" s="180"/>
      <c r="G19" s="180"/>
      <c r="H19" s="71"/>
      <c r="I19" s="264"/>
      <c r="J19" s="264"/>
      <c r="K19" s="264"/>
      <c r="L19" s="34"/>
      <c r="M19" s="34"/>
      <c r="N19" s="34"/>
      <c r="O19" s="34"/>
      <c r="P19" s="34"/>
    </row>
    <row r="20" spans="1:16" s="28" customFormat="1" ht="15" x14ac:dyDescent="0.25">
      <c r="A20" s="181">
        <v>2500</v>
      </c>
      <c r="B20" s="183" t="s">
        <v>49</v>
      </c>
      <c r="C20" s="178">
        <v>450</v>
      </c>
      <c r="D20" s="179"/>
      <c r="E20" s="179"/>
      <c r="F20" s="180"/>
      <c r="G20" s="180"/>
      <c r="H20" s="71"/>
      <c r="I20" s="264"/>
      <c r="J20" s="264"/>
      <c r="K20" s="264"/>
      <c r="L20" s="34"/>
      <c r="M20" s="34"/>
      <c r="N20" s="34"/>
      <c r="O20" s="34"/>
      <c r="P20" s="34"/>
    </row>
    <row r="21" spans="1:16" s="28" customFormat="1" ht="15" x14ac:dyDescent="0.25">
      <c r="A21" s="181">
        <v>2600</v>
      </c>
      <c r="B21" s="183" t="s">
        <v>144</v>
      </c>
      <c r="C21" s="178">
        <v>-22620</v>
      </c>
      <c r="D21" s="179"/>
      <c r="E21" s="179"/>
      <c r="F21" s="180"/>
      <c r="G21" s="180"/>
      <c r="H21" s="71"/>
      <c r="I21" s="264"/>
      <c r="J21" s="264"/>
      <c r="K21" s="264"/>
      <c r="L21" s="34"/>
      <c r="M21" s="34"/>
      <c r="N21" s="34"/>
      <c r="O21" s="34"/>
      <c r="P21" s="34"/>
    </row>
    <row r="22" spans="1:16" s="28" customFormat="1" ht="15" x14ac:dyDescent="0.25">
      <c r="A22" s="181">
        <v>2740</v>
      </c>
      <c r="B22" s="183" t="s">
        <v>145</v>
      </c>
      <c r="C22" s="178">
        <v>-48590</v>
      </c>
      <c r="D22" s="179"/>
      <c r="E22" s="179"/>
      <c r="F22" s="180"/>
      <c r="G22" s="180"/>
      <c r="H22" s="71">
        <v>4</v>
      </c>
      <c r="I22" s="271"/>
      <c r="J22" s="34"/>
      <c r="K22" s="34"/>
      <c r="L22" s="34"/>
      <c r="M22" s="34"/>
      <c r="N22" s="34"/>
      <c r="O22" s="34"/>
      <c r="P22" s="34"/>
    </row>
    <row r="23" spans="1:16" s="28" customFormat="1" ht="15" x14ac:dyDescent="0.25">
      <c r="A23" s="181">
        <v>2770</v>
      </c>
      <c r="B23" s="184" t="s">
        <v>146</v>
      </c>
      <c r="C23" s="178">
        <v>-15230</v>
      </c>
      <c r="D23" s="179"/>
      <c r="E23" s="179"/>
      <c r="F23" s="180"/>
      <c r="G23" s="180"/>
      <c r="H23" s="71"/>
      <c r="I23" s="264"/>
      <c r="J23" s="34"/>
      <c r="K23" s="34"/>
      <c r="L23" s="34"/>
      <c r="M23" s="34"/>
      <c r="N23" s="34"/>
      <c r="O23" s="34"/>
      <c r="P23" s="34"/>
    </row>
    <row r="24" spans="1:16" s="28" customFormat="1" ht="15" x14ac:dyDescent="0.25">
      <c r="A24" s="181">
        <v>2780</v>
      </c>
      <c r="B24" s="184" t="s">
        <v>147</v>
      </c>
      <c r="C24" s="178">
        <v>-10185</v>
      </c>
      <c r="D24" s="179"/>
      <c r="E24" s="179"/>
      <c r="F24" s="180"/>
      <c r="G24" s="180"/>
      <c r="H24" s="71"/>
      <c r="I24" s="264"/>
      <c r="J24" s="34"/>
      <c r="K24" s="34"/>
      <c r="L24" s="34"/>
      <c r="M24" s="34"/>
      <c r="N24" s="34"/>
      <c r="O24" s="34"/>
      <c r="P24" s="34"/>
    </row>
    <row r="25" spans="1:16" s="28" customFormat="1" ht="15" x14ac:dyDescent="0.25">
      <c r="A25" s="181">
        <v>2940</v>
      </c>
      <c r="B25" s="183" t="s">
        <v>73</v>
      </c>
      <c r="C25" s="178">
        <v>-72240</v>
      </c>
      <c r="D25" s="179"/>
      <c r="E25" s="179"/>
      <c r="F25" s="180"/>
      <c r="G25" s="180"/>
      <c r="H25" s="71"/>
      <c r="I25" s="264"/>
      <c r="J25" s="34"/>
      <c r="K25" s="34"/>
      <c r="L25" s="34"/>
      <c r="M25" s="34"/>
      <c r="N25" s="34"/>
      <c r="O25" s="34"/>
      <c r="P25" s="34"/>
    </row>
    <row r="26" spans="1:16" s="28" customFormat="1" ht="15" x14ac:dyDescent="0.25">
      <c r="A26" s="181">
        <v>2950</v>
      </c>
      <c r="B26" s="183" t="s">
        <v>130</v>
      </c>
      <c r="C26" s="178">
        <v>-3800</v>
      </c>
      <c r="D26" s="179"/>
      <c r="E26" s="179"/>
      <c r="F26" s="180"/>
      <c r="G26" s="180"/>
      <c r="H26" s="71"/>
      <c r="I26" s="264"/>
      <c r="J26" s="34"/>
      <c r="K26" s="34"/>
      <c r="L26" s="34"/>
      <c r="M26" s="34"/>
      <c r="N26" s="34"/>
      <c r="O26" s="34"/>
      <c r="P26" s="34"/>
    </row>
    <row r="27" spans="1:16" s="28" customFormat="1" ht="15" x14ac:dyDescent="0.25">
      <c r="A27" s="181">
        <v>3000</v>
      </c>
      <c r="B27" s="184" t="s">
        <v>148</v>
      </c>
      <c r="C27" s="178">
        <v>-2361265</v>
      </c>
      <c r="D27" s="179"/>
      <c r="E27" s="179"/>
      <c r="F27" s="180"/>
      <c r="G27" s="180"/>
      <c r="H27" s="71"/>
      <c r="I27" s="264"/>
      <c r="J27" s="34"/>
      <c r="K27" s="264"/>
      <c r="L27" s="34"/>
      <c r="M27" s="34"/>
      <c r="N27" s="34"/>
      <c r="O27" s="34"/>
      <c r="P27" s="34"/>
    </row>
    <row r="28" spans="1:16" s="28" customFormat="1" ht="15" x14ac:dyDescent="0.25">
      <c r="A28" s="181">
        <v>3100</v>
      </c>
      <c r="B28" s="183" t="s">
        <v>149</v>
      </c>
      <c r="C28" s="178">
        <v>-405750</v>
      </c>
      <c r="D28" s="179"/>
      <c r="E28" s="179"/>
      <c r="F28" s="180"/>
      <c r="G28" s="180"/>
      <c r="I28" s="264"/>
      <c r="J28" s="34"/>
      <c r="K28" s="264"/>
      <c r="L28" s="34"/>
      <c r="M28" s="34"/>
      <c r="N28" s="34"/>
      <c r="O28" s="34"/>
      <c r="P28" s="34"/>
    </row>
    <row r="29" spans="1:16" s="28" customFormat="1" ht="15" x14ac:dyDescent="0.25">
      <c r="A29" s="181">
        <v>3700</v>
      </c>
      <c r="B29" s="183" t="s">
        <v>150</v>
      </c>
      <c r="C29" s="178">
        <v>-24500</v>
      </c>
      <c r="D29" s="179"/>
      <c r="E29" s="179"/>
      <c r="F29" s="180"/>
      <c r="G29" s="180"/>
      <c r="I29" s="264"/>
      <c r="J29" s="34"/>
      <c r="K29" s="264"/>
      <c r="L29" s="34"/>
      <c r="M29" s="272"/>
      <c r="N29" s="34"/>
      <c r="O29" s="34"/>
      <c r="P29" s="34"/>
    </row>
    <row r="30" spans="1:16" s="28" customFormat="1" ht="15" x14ac:dyDescent="0.25">
      <c r="A30" s="181">
        <v>3810</v>
      </c>
      <c r="B30" s="183" t="s">
        <v>151</v>
      </c>
      <c r="C30" s="178"/>
      <c r="D30" s="179"/>
      <c r="E30" s="179"/>
      <c r="F30" s="180"/>
      <c r="G30" s="180"/>
      <c r="I30" s="264"/>
      <c r="J30" s="34"/>
      <c r="K30" s="264"/>
      <c r="L30" s="34"/>
      <c r="M30" s="272"/>
      <c r="N30" s="34"/>
      <c r="O30" s="34"/>
      <c r="P30" s="34"/>
    </row>
    <row r="31" spans="1:16" s="28" customFormat="1" ht="15" x14ac:dyDescent="0.25">
      <c r="A31" s="181">
        <v>4300</v>
      </c>
      <c r="B31" s="183" t="s">
        <v>16</v>
      </c>
      <c r="C31" s="178">
        <v>1600360</v>
      </c>
      <c r="D31" s="179"/>
      <c r="E31" s="179"/>
      <c r="F31" s="180"/>
      <c r="G31" s="180"/>
      <c r="H31" s="71"/>
      <c r="I31" s="264"/>
      <c r="J31" s="264"/>
      <c r="K31" s="264"/>
      <c r="L31" s="34"/>
      <c r="M31" s="34"/>
      <c r="N31" s="34"/>
      <c r="O31" s="34"/>
      <c r="P31" s="34"/>
    </row>
    <row r="32" spans="1:16" s="28" customFormat="1" ht="15" x14ac:dyDescent="0.25">
      <c r="A32" s="181">
        <v>5000</v>
      </c>
      <c r="B32" s="184" t="s">
        <v>87</v>
      </c>
      <c r="C32" s="178">
        <v>602000</v>
      </c>
      <c r="D32" s="179"/>
      <c r="E32" s="179"/>
      <c r="F32" s="180"/>
      <c r="G32" s="180"/>
      <c r="H32" s="71">
        <v>5</v>
      </c>
      <c r="I32" s="264"/>
      <c r="J32" s="34"/>
      <c r="K32" s="34"/>
      <c r="L32" s="34"/>
      <c r="M32" s="34"/>
      <c r="N32" s="34"/>
      <c r="O32" s="34"/>
      <c r="P32" s="34"/>
    </row>
    <row r="33" spans="1:16" s="28" customFormat="1" ht="15" x14ac:dyDescent="0.25">
      <c r="A33" s="181">
        <v>5100</v>
      </c>
      <c r="B33" s="183" t="s">
        <v>91</v>
      </c>
      <c r="C33" s="178">
        <v>72240</v>
      </c>
      <c r="D33" s="179"/>
      <c r="E33" s="179"/>
      <c r="F33" s="180"/>
      <c r="G33" s="180"/>
      <c r="I33" s="264"/>
      <c r="J33" s="34"/>
      <c r="K33" s="34"/>
      <c r="L33" s="34"/>
      <c r="M33" s="34"/>
      <c r="N33" s="34"/>
      <c r="O33" s="34"/>
      <c r="P33" s="34"/>
    </row>
    <row r="34" spans="1:16" s="28" customFormat="1" ht="15" x14ac:dyDescent="0.25">
      <c r="A34" s="181">
        <v>5400</v>
      </c>
      <c r="B34" s="183" t="s">
        <v>56</v>
      </c>
      <c r="C34" s="178">
        <v>97180</v>
      </c>
      <c r="D34" s="179"/>
      <c r="E34" s="185"/>
      <c r="F34" s="180"/>
      <c r="G34" s="180"/>
      <c r="I34" s="264"/>
      <c r="J34" s="34"/>
      <c r="K34" s="34"/>
      <c r="L34" s="34"/>
      <c r="M34" s="34"/>
      <c r="N34" s="34"/>
      <c r="O34" s="34"/>
      <c r="P34" s="34"/>
    </row>
    <row r="35" spans="1:16" s="28" customFormat="1" ht="15" x14ac:dyDescent="0.25">
      <c r="A35" s="181">
        <v>5420</v>
      </c>
      <c r="B35" s="183" t="s">
        <v>57</v>
      </c>
      <c r="C35" s="178">
        <v>15000</v>
      </c>
      <c r="D35" s="179"/>
      <c r="E35" s="185"/>
      <c r="F35" s="180"/>
      <c r="G35" s="180"/>
      <c r="I35" s="264"/>
      <c r="J35" s="34"/>
      <c r="K35" s="34"/>
      <c r="L35" s="34"/>
      <c r="M35" s="34"/>
      <c r="N35" s="34"/>
      <c r="O35" s="34"/>
      <c r="P35" s="34"/>
    </row>
    <row r="36" spans="1:16" s="28" customFormat="1" ht="15" x14ac:dyDescent="0.25">
      <c r="A36" s="181">
        <v>6010</v>
      </c>
      <c r="B36" s="183" t="s">
        <v>9</v>
      </c>
      <c r="C36" s="178"/>
      <c r="D36" s="179"/>
      <c r="E36" s="185"/>
      <c r="F36" s="180"/>
      <c r="G36" s="180"/>
      <c r="H36" s="71">
        <v>6</v>
      </c>
      <c r="I36" s="264"/>
      <c r="J36" s="264"/>
      <c r="K36" s="264"/>
      <c r="L36" s="34"/>
      <c r="M36" s="34"/>
      <c r="N36" s="34"/>
      <c r="O36" s="34"/>
      <c r="P36" s="34"/>
    </row>
    <row r="37" spans="1:16" s="28" customFormat="1" ht="15" x14ac:dyDescent="0.25">
      <c r="A37" s="181">
        <v>6300</v>
      </c>
      <c r="B37" s="183" t="s">
        <v>88</v>
      </c>
      <c r="C37" s="178">
        <v>137000</v>
      </c>
      <c r="D37" s="179"/>
      <c r="E37" s="185"/>
      <c r="F37" s="180"/>
      <c r="G37" s="180"/>
      <c r="H37" s="71"/>
      <c r="I37" s="264"/>
      <c r="J37" s="264"/>
      <c r="K37" s="264"/>
      <c r="L37" s="34"/>
      <c r="M37" s="34"/>
      <c r="N37" s="34"/>
      <c r="O37" s="34"/>
      <c r="P37" s="34"/>
    </row>
    <row r="38" spans="1:16" s="28" customFormat="1" ht="15" x14ac:dyDescent="0.25">
      <c r="A38" s="181">
        <v>7790</v>
      </c>
      <c r="B38" s="183" t="s">
        <v>59</v>
      </c>
      <c r="C38" s="178">
        <v>149340</v>
      </c>
      <c r="D38" s="179"/>
      <c r="E38" s="185"/>
      <c r="F38" s="180"/>
      <c r="G38" s="180"/>
      <c r="H38" s="71">
        <v>7</v>
      </c>
      <c r="I38" s="264"/>
      <c r="J38" s="264"/>
      <c r="K38" s="264"/>
      <c r="L38" s="34"/>
      <c r="M38" s="34"/>
      <c r="N38" s="34"/>
      <c r="O38" s="34"/>
      <c r="P38" s="34"/>
    </row>
    <row r="39" spans="1:16" s="28" customFormat="1" ht="15" x14ac:dyDescent="0.25">
      <c r="A39" s="181">
        <v>7800</v>
      </c>
      <c r="B39" s="183" t="s">
        <v>153</v>
      </c>
      <c r="C39" s="178"/>
      <c r="D39" s="179"/>
      <c r="E39" s="185"/>
      <c r="F39" s="180"/>
      <c r="G39" s="180"/>
      <c r="H39" s="71"/>
      <c r="I39" s="264"/>
      <c r="J39" s="264"/>
      <c r="K39" s="264"/>
      <c r="L39" s="34"/>
      <c r="M39" s="34"/>
      <c r="N39" s="34"/>
      <c r="O39" s="34"/>
      <c r="P39" s="34"/>
    </row>
    <row r="40" spans="1:16" s="28" customFormat="1" ht="15" x14ac:dyDescent="0.25">
      <c r="A40" s="181">
        <v>7830</v>
      </c>
      <c r="B40" s="183" t="s">
        <v>19</v>
      </c>
      <c r="C40" s="178">
        <v>16740</v>
      </c>
      <c r="D40" s="179"/>
      <c r="E40" s="185"/>
      <c r="F40" s="180"/>
      <c r="G40" s="180"/>
      <c r="H40" s="71"/>
      <c r="I40" s="264"/>
      <c r="J40" s="264"/>
      <c r="K40" s="264"/>
      <c r="L40" s="34"/>
      <c r="M40" s="34"/>
      <c r="N40" s="34"/>
      <c r="O40" s="34"/>
      <c r="P40" s="34"/>
    </row>
    <row r="41" spans="1:16" s="28" customFormat="1" ht="15" x14ac:dyDescent="0.25">
      <c r="A41" s="181">
        <v>8050</v>
      </c>
      <c r="B41" s="183" t="s">
        <v>60</v>
      </c>
      <c r="C41" s="178">
        <v>-130</v>
      </c>
      <c r="D41" s="179"/>
      <c r="E41" s="179"/>
      <c r="F41" s="180"/>
      <c r="G41" s="180"/>
      <c r="H41" s="71"/>
      <c r="I41" s="264"/>
      <c r="J41" s="264"/>
      <c r="K41" s="264"/>
      <c r="L41" s="34"/>
      <c r="M41" s="34"/>
      <c r="N41" s="34"/>
      <c r="O41" s="34"/>
      <c r="P41" s="34"/>
    </row>
    <row r="42" spans="1:16" s="28" customFormat="1" ht="15" x14ac:dyDescent="0.25">
      <c r="A42" s="181">
        <v>8060</v>
      </c>
      <c r="B42" s="183" t="s">
        <v>152</v>
      </c>
      <c r="C42" s="186"/>
      <c r="D42" s="187"/>
      <c r="E42" s="188"/>
      <c r="F42" s="180"/>
      <c r="G42" s="187"/>
      <c r="H42" s="71"/>
      <c r="I42" s="264"/>
      <c r="J42" s="264"/>
      <c r="K42" s="264"/>
      <c r="L42" s="34"/>
      <c r="M42" s="34"/>
      <c r="N42" s="34"/>
      <c r="O42" s="34"/>
      <c r="P42" s="34"/>
    </row>
    <row r="43" spans="1:16" s="28" customFormat="1" ht="15" x14ac:dyDescent="0.25">
      <c r="A43" s="181">
        <v>8070</v>
      </c>
      <c r="B43" s="183" t="s">
        <v>154</v>
      </c>
      <c r="C43" s="180">
        <v>-9700</v>
      </c>
      <c r="D43" s="180"/>
      <c r="E43" s="180"/>
      <c r="F43" s="180"/>
      <c r="G43" s="180"/>
      <c r="H43" s="71"/>
      <c r="I43" s="264"/>
      <c r="J43" s="264"/>
      <c r="K43" s="264"/>
      <c r="L43" s="34"/>
      <c r="M43" s="34"/>
      <c r="N43" s="34"/>
      <c r="O43" s="34"/>
      <c r="P43" s="34"/>
    </row>
    <row r="44" spans="1:16" s="28" customFormat="1" ht="15" x14ac:dyDescent="0.25">
      <c r="A44" s="181">
        <v>8100</v>
      </c>
      <c r="B44" s="183" t="s">
        <v>61</v>
      </c>
      <c r="C44" s="81"/>
      <c r="D44" s="81"/>
      <c r="E44" s="81"/>
      <c r="F44" s="180"/>
      <c r="G44" s="81"/>
      <c r="H44" s="71"/>
      <c r="I44" s="264"/>
      <c r="J44" s="264"/>
      <c r="K44" s="264"/>
      <c r="L44" s="34"/>
      <c r="M44" s="34"/>
      <c r="N44" s="34"/>
      <c r="O44" s="34"/>
      <c r="P44" s="34"/>
    </row>
    <row r="45" spans="1:16" s="28" customFormat="1" ht="15" x14ac:dyDescent="0.25">
      <c r="A45" s="181">
        <v>8150</v>
      </c>
      <c r="B45" s="183" t="s">
        <v>29</v>
      </c>
      <c r="C45" s="81">
        <v>18680</v>
      </c>
      <c r="D45" s="81"/>
      <c r="E45" s="81"/>
      <c r="F45" s="180"/>
      <c r="G45" s="81"/>
      <c r="H45" s="71"/>
      <c r="I45" s="264"/>
      <c r="J45" s="264"/>
      <c r="K45" s="264"/>
      <c r="L45" s="34"/>
      <c r="M45" s="34"/>
      <c r="N45" s="34"/>
      <c r="O45" s="34"/>
      <c r="P45" s="34"/>
    </row>
    <row r="46" spans="1:16" s="28" customFormat="1" ht="15" x14ac:dyDescent="0.25">
      <c r="A46" s="189">
        <v>8300</v>
      </c>
      <c r="B46" s="190" t="s">
        <v>49</v>
      </c>
      <c r="C46" s="81"/>
      <c r="D46" s="81"/>
      <c r="E46" s="81"/>
      <c r="F46" s="180"/>
      <c r="G46" s="81"/>
      <c r="H46" s="71"/>
      <c r="I46" s="264"/>
      <c r="J46" s="264"/>
      <c r="K46" s="264"/>
      <c r="L46" s="34"/>
      <c r="M46" s="34"/>
      <c r="N46" s="34"/>
      <c r="O46" s="34"/>
      <c r="P46" s="34"/>
    </row>
    <row r="47" spans="1:16" s="28" customFormat="1" ht="15" x14ac:dyDescent="0.25">
      <c r="A47" s="189">
        <v>8320</v>
      </c>
      <c r="B47" s="190" t="s">
        <v>90</v>
      </c>
      <c r="C47" s="81"/>
      <c r="D47" s="81"/>
      <c r="E47" s="81"/>
      <c r="F47" s="180"/>
      <c r="G47" s="81"/>
      <c r="H47" s="71"/>
      <c r="I47" s="264"/>
      <c r="J47" s="264"/>
      <c r="K47" s="264"/>
      <c r="L47" s="34"/>
      <c r="M47" s="34"/>
      <c r="N47" s="34"/>
      <c r="O47" s="34"/>
      <c r="P47" s="34"/>
    </row>
    <row r="48" spans="1:16" s="28" customFormat="1" ht="15" x14ac:dyDescent="0.25">
      <c r="A48" s="191">
        <v>8800</v>
      </c>
      <c r="B48" s="192" t="s">
        <v>33</v>
      </c>
      <c r="C48" s="85"/>
      <c r="D48" s="85"/>
      <c r="E48" s="85"/>
      <c r="F48" s="85"/>
      <c r="G48" s="85"/>
      <c r="H48" s="71"/>
      <c r="I48" s="264"/>
      <c r="J48" s="264"/>
      <c r="K48" s="264"/>
      <c r="L48" s="34"/>
      <c r="M48" s="34"/>
      <c r="N48" s="34"/>
      <c r="O48" s="34"/>
      <c r="P48" s="34"/>
    </row>
    <row r="49" spans="1:16" s="26" customFormat="1" ht="20.25" x14ac:dyDescent="0.3">
      <c r="A49" s="193"/>
      <c r="B49" s="194"/>
      <c r="C49" s="88">
        <f>SUM(C5:C48)</f>
        <v>0</v>
      </c>
      <c r="D49" s="88">
        <f>SUM(D5:D48)</f>
        <v>0</v>
      </c>
      <c r="E49" s="88">
        <f>SUM(E5:E48)</f>
        <v>0</v>
      </c>
      <c r="F49" s="88">
        <f>SUM(F5:F48)</f>
        <v>0</v>
      </c>
      <c r="G49" s="88">
        <f>SUM(G5:G48)</f>
        <v>0</v>
      </c>
      <c r="H49" s="153"/>
      <c r="I49" s="250"/>
      <c r="J49" s="250"/>
      <c r="K49" s="250"/>
      <c r="L49" s="252"/>
      <c r="M49" s="252"/>
      <c r="N49" s="252"/>
      <c r="O49" s="252"/>
      <c r="P49" s="252"/>
    </row>
    <row r="50" spans="1:16" x14ac:dyDescent="0.25">
      <c r="A50" s="195"/>
      <c r="B50" s="196"/>
      <c r="C50" s="29"/>
      <c r="D50" s="29"/>
      <c r="E50" s="29"/>
      <c r="F50" s="29"/>
      <c r="G50" s="29"/>
      <c r="I50" s="250"/>
      <c r="J50" s="250"/>
      <c r="K50" s="250"/>
      <c r="L50" s="252"/>
      <c r="M50" s="252"/>
      <c r="N50" s="252"/>
      <c r="O50" s="252"/>
      <c r="P50" s="252"/>
    </row>
    <row r="51" spans="1:16" x14ac:dyDescent="0.25">
      <c r="A51" s="195"/>
      <c r="B51" s="196"/>
      <c r="C51" s="29"/>
      <c r="D51" s="29"/>
      <c r="E51" s="29"/>
      <c r="F51" s="29"/>
      <c r="G51" s="29"/>
    </row>
  </sheetData>
  <mergeCells count="1">
    <mergeCell ref="D3:E3"/>
  </mergeCells>
  <pageMargins left="0.19685039370078741" right="0.19685039370078741" top="0.78740157480314965" bottom="0.59055118110236227" header="0.51181102362204722" footer="0.51181102362204722"/>
  <pageSetup paperSize="9" orientation="portrait" horizontalDpi="1200" verticalDpi="1200" r:id="rId1"/>
  <headerFooter alignWithMargins="0">
    <oddHeader>&amp;CLøsning oppgave 13.23 – Fortegnskontoer&amp;RSide &amp;P av &amp;N</oddHeader>
  </headerFooter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showZeros="0" workbookViewId="0">
      <selection activeCell="B1" sqref="B1"/>
    </sheetView>
  </sheetViews>
  <sheetFormatPr baseColWidth="10" defaultRowHeight="15.75" x14ac:dyDescent="0.25"/>
  <cols>
    <col min="1" max="1" width="4.5703125" style="1" customWidth="1"/>
    <col min="2" max="2" width="7" style="1" customWidth="1"/>
    <col min="3" max="3" width="23.42578125" style="1" customWidth="1"/>
    <col min="4" max="4" width="4.7109375" style="1" customWidth="1"/>
    <col min="5" max="5" width="2.28515625" style="162" customWidth="1"/>
    <col min="6" max="6" width="11.42578125" style="47"/>
    <col min="7" max="7" width="2.28515625" style="47" customWidth="1"/>
    <col min="8" max="8" width="11.42578125" style="47"/>
    <col min="9" max="16384" width="11.42578125" style="1"/>
  </cols>
  <sheetData>
    <row r="1" spans="1:14" x14ac:dyDescent="0.25">
      <c r="B1" s="14" t="s">
        <v>203</v>
      </c>
    </row>
    <row r="3" spans="1:14" s="26" customFormat="1" ht="20.25" x14ac:dyDescent="0.3">
      <c r="B3" s="197" t="s">
        <v>155</v>
      </c>
      <c r="E3" s="198"/>
      <c r="F3" s="152"/>
      <c r="G3" s="152"/>
      <c r="H3" s="152"/>
    </row>
    <row r="4" spans="1:14" x14ac:dyDescent="0.25">
      <c r="B4" s="162"/>
      <c r="C4" s="162"/>
      <c r="D4" s="162"/>
      <c r="F4" s="72"/>
      <c r="G4" s="72"/>
      <c r="H4" s="72"/>
    </row>
    <row r="5" spans="1:14" s="28" customFormat="1" ht="15" x14ac:dyDescent="0.25">
      <c r="B5" s="29"/>
      <c r="C5" s="29"/>
      <c r="D5" s="29"/>
      <c r="E5" s="199"/>
      <c r="F5" s="200" t="s">
        <v>156</v>
      </c>
      <c r="G5" s="200"/>
      <c r="H5" s="200" t="s">
        <v>157</v>
      </c>
    </row>
    <row r="6" spans="1:14" s="28" customFormat="1" ht="15" x14ac:dyDescent="0.25">
      <c r="B6" s="29"/>
      <c r="C6" s="29"/>
      <c r="D6" s="29"/>
      <c r="E6" s="199"/>
      <c r="F6" s="200"/>
      <c r="G6" s="200"/>
      <c r="H6" s="200"/>
    </row>
    <row r="7" spans="1:14" s="28" customFormat="1" ht="15" x14ac:dyDescent="0.25">
      <c r="B7" s="29" t="s">
        <v>20</v>
      </c>
      <c r="C7" s="29"/>
      <c r="D7" s="29"/>
      <c r="E7" s="29"/>
      <c r="F7" s="30"/>
      <c r="G7" s="31"/>
      <c r="H7" s="30"/>
    </row>
    <row r="8" spans="1:14" s="28" customFormat="1" ht="15" x14ac:dyDescent="0.25">
      <c r="B8" s="29" t="s">
        <v>21</v>
      </c>
      <c r="C8" s="29"/>
      <c r="D8" s="29"/>
      <c r="E8" s="29"/>
      <c r="F8" s="32"/>
      <c r="G8" s="31"/>
      <c r="H8" s="32"/>
    </row>
    <row r="9" spans="1:14" s="26" customFormat="1" ht="20.25" x14ac:dyDescent="0.3">
      <c r="A9" s="28"/>
      <c r="B9" s="29" t="s">
        <v>22</v>
      </c>
      <c r="C9" s="29"/>
      <c r="D9" s="29"/>
      <c r="E9" s="29"/>
      <c r="F9" s="33">
        <f>SUM(F7:F8)</f>
        <v>0</v>
      </c>
      <c r="G9" s="31"/>
      <c r="H9" s="33">
        <f>SUM(H7:H8)</f>
        <v>0</v>
      </c>
      <c r="I9" s="28"/>
      <c r="J9" s="28"/>
      <c r="K9" s="28"/>
      <c r="L9" s="28"/>
    </row>
    <row r="10" spans="1:14" s="26" customFormat="1" ht="20.25" x14ac:dyDescent="0.3">
      <c r="A10" s="28"/>
      <c r="B10" s="29"/>
      <c r="C10" s="29"/>
      <c r="D10" s="29"/>
      <c r="E10" s="29"/>
      <c r="F10" s="31"/>
      <c r="G10" s="31"/>
      <c r="H10" s="31"/>
      <c r="I10" s="28"/>
      <c r="J10" s="28"/>
      <c r="K10" s="28"/>
      <c r="L10" s="28"/>
    </row>
    <row r="11" spans="1:14" s="28" customFormat="1" ht="15" x14ac:dyDescent="0.25">
      <c r="B11" s="29" t="s">
        <v>70</v>
      </c>
      <c r="C11" s="29"/>
      <c r="D11" s="29"/>
      <c r="E11" s="29"/>
      <c r="F11" s="30"/>
      <c r="G11" s="31"/>
      <c r="H11" s="30"/>
    </row>
    <row r="12" spans="1:14" s="28" customFormat="1" ht="15" x14ac:dyDescent="0.25">
      <c r="B12" s="29" t="s">
        <v>75</v>
      </c>
      <c r="C12" s="29"/>
      <c r="D12" s="29"/>
      <c r="E12" s="29"/>
      <c r="F12" s="34"/>
      <c r="G12" s="31"/>
      <c r="H12" s="34"/>
    </row>
    <row r="13" spans="1:14" s="28" customFormat="1" ht="15" x14ac:dyDescent="0.25">
      <c r="B13" s="29" t="s">
        <v>23</v>
      </c>
      <c r="C13" s="29"/>
      <c r="D13" s="29"/>
      <c r="E13" s="29"/>
      <c r="F13" s="34"/>
      <c r="G13" s="31"/>
      <c r="H13" s="34"/>
    </row>
    <row r="14" spans="1:14" s="28" customFormat="1" ht="15" x14ac:dyDescent="0.25">
      <c r="B14" s="29" t="s">
        <v>8</v>
      </c>
      <c r="C14" s="29"/>
      <c r="D14" s="29"/>
      <c r="E14" s="29"/>
      <c r="F14" s="34"/>
      <c r="G14" s="31"/>
      <c r="H14" s="34"/>
    </row>
    <row r="15" spans="1:14" s="28" customFormat="1" ht="15" x14ac:dyDescent="0.25">
      <c r="B15" s="29" t="s">
        <v>24</v>
      </c>
      <c r="C15" s="29"/>
      <c r="D15" s="29"/>
      <c r="E15" s="29"/>
      <c r="F15" s="35"/>
      <c r="G15" s="31"/>
      <c r="H15" s="35"/>
    </row>
    <row r="16" spans="1:14" s="26" customFormat="1" ht="20.25" x14ac:dyDescent="0.3">
      <c r="A16" s="28"/>
      <c r="B16" s="29" t="s">
        <v>25</v>
      </c>
      <c r="C16" s="29"/>
      <c r="D16" s="29"/>
      <c r="E16" s="29"/>
      <c r="F16" s="36">
        <f>SUM(F11:F15)</f>
        <v>0</v>
      </c>
      <c r="G16" s="31"/>
      <c r="H16" s="36">
        <f>SUM(H11:H15)</f>
        <v>0</v>
      </c>
      <c r="I16" s="28"/>
      <c r="J16" s="28"/>
      <c r="K16" s="28"/>
      <c r="L16" s="28"/>
      <c r="M16" s="28"/>
      <c r="N16" s="28"/>
    </row>
    <row r="17" spans="1:13" s="26" customFormat="1" ht="20.25" x14ac:dyDescent="0.3">
      <c r="A17" s="28"/>
      <c r="B17" s="37" t="s">
        <v>26</v>
      </c>
      <c r="C17" s="29"/>
      <c r="D17" s="29"/>
      <c r="E17" s="29"/>
      <c r="F17" s="33">
        <f>F9-F16</f>
        <v>0</v>
      </c>
      <c r="G17" s="31"/>
      <c r="H17" s="33">
        <f>H9-H16</f>
        <v>0</v>
      </c>
      <c r="I17" s="28"/>
      <c r="J17" s="28"/>
      <c r="K17" s="28"/>
      <c r="L17" s="28"/>
    </row>
    <row r="18" spans="1:13" s="38" customFormat="1" ht="11.25" x14ac:dyDescent="0.2">
      <c r="B18" s="39"/>
      <c r="C18" s="39"/>
      <c r="D18" s="39"/>
      <c r="E18" s="39"/>
      <c r="F18" s="40"/>
      <c r="G18" s="40"/>
      <c r="H18" s="40"/>
    </row>
    <row r="19" spans="1:13" s="28" customFormat="1" ht="15" x14ac:dyDescent="0.25">
      <c r="B19" s="29" t="s">
        <v>158</v>
      </c>
      <c r="C19" s="29"/>
      <c r="D19" s="29"/>
      <c r="E19" s="29"/>
      <c r="F19" s="31"/>
      <c r="G19" s="31"/>
      <c r="H19" s="31"/>
    </row>
    <row r="20" spans="1:13" s="28" customFormat="1" ht="15" x14ac:dyDescent="0.25">
      <c r="B20" s="29" t="s">
        <v>159</v>
      </c>
      <c r="C20" s="29"/>
      <c r="D20" s="29"/>
      <c r="E20" s="29"/>
      <c r="F20" s="34"/>
      <c r="G20" s="31"/>
      <c r="H20" s="34"/>
    </row>
    <row r="21" spans="1:13" s="28" customFormat="1" ht="15" x14ac:dyDescent="0.25">
      <c r="B21" s="29" t="s">
        <v>160</v>
      </c>
      <c r="C21" s="29"/>
      <c r="D21" s="29"/>
      <c r="E21" s="29"/>
      <c r="F21" s="34"/>
      <c r="G21" s="31"/>
      <c r="H21" s="34"/>
    </row>
    <row r="22" spans="1:13" s="28" customFormat="1" ht="15" x14ac:dyDescent="0.25">
      <c r="B22" s="29" t="s">
        <v>161</v>
      </c>
      <c r="C22" s="29"/>
      <c r="D22" s="29"/>
      <c r="E22" s="29"/>
      <c r="F22" s="32"/>
      <c r="G22" s="31"/>
      <c r="H22" s="32"/>
    </row>
    <row r="23" spans="1:13" s="26" customFormat="1" ht="20.25" x14ac:dyDescent="0.3">
      <c r="A23" s="28"/>
      <c r="B23" s="28" t="s">
        <v>30</v>
      </c>
      <c r="C23" s="28"/>
      <c r="D23" s="29"/>
      <c r="E23" s="29"/>
      <c r="F23" s="33">
        <f>F19+F20-F21-F22</f>
        <v>0</v>
      </c>
      <c r="G23" s="31"/>
      <c r="H23" s="33">
        <f>SUM(H19:H22)</f>
        <v>0</v>
      </c>
      <c r="I23" s="28"/>
      <c r="J23" s="28"/>
      <c r="K23" s="28"/>
      <c r="L23" s="28"/>
      <c r="M23" s="28"/>
    </row>
    <row r="24" spans="1:13" s="41" customFormat="1" ht="8.25" x14ac:dyDescent="0.15">
      <c r="B24" s="42"/>
      <c r="C24" s="42"/>
      <c r="D24" s="42"/>
      <c r="E24" s="42"/>
      <c r="F24" s="43"/>
      <c r="G24" s="43"/>
      <c r="H24" s="43"/>
    </row>
    <row r="25" spans="1:13" s="28" customFormat="1" ht="15" x14ac:dyDescent="0.25">
      <c r="B25" s="37" t="s">
        <v>31</v>
      </c>
      <c r="C25" s="29"/>
      <c r="D25" s="29"/>
      <c r="E25" s="29"/>
      <c r="F25" s="30">
        <f>F17+F23</f>
        <v>0</v>
      </c>
      <c r="G25" s="31">
        <f>G17+G23</f>
        <v>0</v>
      </c>
      <c r="H25" s="30">
        <f>H17+H23</f>
        <v>0</v>
      </c>
    </row>
    <row r="26" spans="1:13" s="41" customFormat="1" ht="8.25" x14ac:dyDescent="0.15">
      <c r="B26" s="44"/>
      <c r="C26" s="42"/>
      <c r="D26" s="42"/>
      <c r="E26" s="42"/>
      <c r="F26" s="43"/>
      <c r="G26" s="43"/>
      <c r="H26" s="43"/>
    </row>
    <row r="27" spans="1:13" s="28" customFormat="1" ht="15" x14ac:dyDescent="0.25">
      <c r="B27" s="29" t="s">
        <v>92</v>
      </c>
      <c r="C27" s="29"/>
      <c r="D27" s="29"/>
      <c r="E27" s="29"/>
      <c r="F27" s="31"/>
      <c r="G27" s="31"/>
      <c r="H27" s="31"/>
    </row>
    <row r="28" spans="1:13" s="41" customFormat="1" ht="8.25" x14ac:dyDescent="0.15">
      <c r="B28" s="42"/>
      <c r="C28" s="42"/>
      <c r="D28" s="42"/>
      <c r="E28" s="42"/>
      <c r="F28" s="43"/>
      <c r="G28" s="43"/>
      <c r="H28" s="43"/>
    </row>
    <row r="29" spans="1:13" s="28" customFormat="1" ht="15" x14ac:dyDescent="0.25">
      <c r="B29" s="37" t="s">
        <v>33</v>
      </c>
      <c r="C29" s="29"/>
      <c r="D29" s="29"/>
      <c r="E29" s="29"/>
      <c r="F29" s="36">
        <f>F25-F27</f>
        <v>0</v>
      </c>
      <c r="G29" s="31"/>
      <c r="H29" s="36">
        <f>SUM(H25:H26)</f>
        <v>0</v>
      </c>
    </row>
    <row r="30" spans="1:13" s="28" customFormat="1" ht="15" x14ac:dyDescent="0.25">
      <c r="B30" s="29"/>
      <c r="C30" s="29"/>
      <c r="D30" s="29"/>
      <c r="E30" s="29"/>
      <c r="F30" s="31"/>
      <c r="G30" s="31"/>
      <c r="H30" s="31"/>
    </row>
    <row r="31" spans="1:13" s="28" customFormat="1" ht="15" x14ac:dyDescent="0.25">
      <c r="E31" s="29"/>
      <c r="F31" s="46"/>
      <c r="G31" s="46"/>
      <c r="H31" s="46"/>
    </row>
    <row r="32" spans="1:13" s="28" customFormat="1" ht="15" x14ac:dyDescent="0.25">
      <c r="E32" s="29"/>
      <c r="F32" s="46"/>
      <c r="G32" s="46"/>
      <c r="H32" s="46"/>
    </row>
    <row r="33" spans="5:8" s="28" customFormat="1" ht="15" x14ac:dyDescent="0.25">
      <c r="E33" s="29"/>
      <c r="F33" s="46"/>
      <c r="G33" s="46"/>
      <c r="H33" s="46"/>
    </row>
    <row r="34" spans="5:8" s="28" customFormat="1" ht="15" x14ac:dyDescent="0.25">
      <c r="E34" s="29"/>
      <c r="F34" s="46"/>
      <c r="G34" s="46"/>
      <c r="H34" s="46"/>
    </row>
    <row r="35" spans="5:8" s="28" customFormat="1" ht="15" x14ac:dyDescent="0.25">
      <c r="E35" s="29"/>
      <c r="F35" s="46"/>
      <c r="G35" s="46"/>
      <c r="H35" s="46"/>
    </row>
    <row r="36" spans="5:8" s="28" customFormat="1" ht="15" x14ac:dyDescent="0.25">
      <c r="E36" s="29"/>
      <c r="F36" s="46"/>
      <c r="G36" s="46"/>
      <c r="H36" s="46"/>
    </row>
    <row r="37" spans="5:8" s="28" customFormat="1" ht="15" x14ac:dyDescent="0.25">
      <c r="E37" s="29"/>
      <c r="F37" s="46"/>
      <c r="G37" s="46"/>
      <c r="H37" s="46"/>
    </row>
    <row r="38" spans="5:8" s="28" customFormat="1" ht="15" x14ac:dyDescent="0.25">
      <c r="E38" s="29"/>
      <c r="F38" s="46"/>
      <c r="G38" s="46"/>
      <c r="H38" s="46"/>
    </row>
    <row r="39" spans="5:8" s="28" customFormat="1" ht="15" x14ac:dyDescent="0.25">
      <c r="E39" s="29"/>
      <c r="F39" s="46"/>
      <c r="G39" s="46"/>
      <c r="H39" s="46"/>
    </row>
    <row r="40" spans="5:8" s="28" customFormat="1" ht="15" x14ac:dyDescent="0.25">
      <c r="E40" s="29"/>
      <c r="F40" s="46"/>
      <c r="G40" s="46"/>
      <c r="H40" s="46"/>
    </row>
    <row r="41" spans="5:8" s="28" customFormat="1" ht="15" x14ac:dyDescent="0.25">
      <c r="E41" s="29"/>
      <c r="F41" s="46"/>
      <c r="G41" s="46"/>
      <c r="H41" s="46"/>
    </row>
    <row r="42" spans="5:8" s="28" customFormat="1" ht="15" x14ac:dyDescent="0.25">
      <c r="E42" s="29"/>
      <c r="F42" s="46"/>
      <c r="G42" s="46"/>
      <c r="H42" s="46"/>
    </row>
  </sheetData>
  <pageMargins left="0.75" right="0.75" top="1" bottom="1" header="0.5" footer="0.5"/>
  <pageSetup paperSize="9" orientation="portrait" horizontalDpi="4294967292" r:id="rId1"/>
  <headerFooter alignWithMargins="0">
    <oddHeader>&amp;CLøsning oppgave 13.23bSide – Fortegnskontoer&amp;RSide &amp;P av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showGridLines="0" showZeros="0" workbookViewId="0">
      <selection activeCell="B1" sqref="B1"/>
    </sheetView>
  </sheetViews>
  <sheetFormatPr baseColWidth="10" defaultRowHeight="12.75" x14ac:dyDescent="0.2"/>
  <cols>
    <col min="1" max="1" width="4.85546875" style="165" customWidth="1"/>
    <col min="2" max="2" width="6.5703125" style="202" customWidth="1"/>
    <col min="3" max="3" width="29.42578125" style="202" customWidth="1"/>
    <col min="4" max="4" width="2.28515625" style="208" customWidth="1"/>
    <col min="5" max="5" width="11.42578125" style="202"/>
    <col min="6" max="6" width="2.28515625" style="208" customWidth="1"/>
    <col min="7" max="16384" width="11.42578125" style="202"/>
  </cols>
  <sheetData>
    <row r="1" spans="1:7" s="265" customFormat="1" ht="15.75" x14ac:dyDescent="0.25">
      <c r="A1" s="1"/>
      <c r="B1" s="14" t="s">
        <v>203</v>
      </c>
      <c r="D1" s="266"/>
      <c r="F1" s="266"/>
    </row>
    <row r="3" spans="1:7" ht="20.25" x14ac:dyDescent="0.3">
      <c r="B3" s="197" t="s">
        <v>162</v>
      </c>
      <c r="C3" s="26"/>
      <c r="D3" s="198"/>
      <c r="E3" s="152"/>
      <c r="F3" s="201"/>
      <c r="G3" s="152"/>
    </row>
    <row r="4" spans="1:7" s="203" customFormat="1" ht="8.25" x14ac:dyDescent="0.15">
      <c r="A4" s="41"/>
      <c r="B4" s="42"/>
      <c r="C4" s="42"/>
      <c r="D4" s="42"/>
      <c r="E4" s="43"/>
      <c r="F4" s="43"/>
      <c r="G4" s="43"/>
    </row>
    <row r="5" spans="1:7" ht="15" x14ac:dyDescent="0.25">
      <c r="B5" s="29"/>
      <c r="C5" s="29"/>
      <c r="D5" s="199"/>
      <c r="E5" s="200" t="s">
        <v>156</v>
      </c>
      <c r="F5" s="200"/>
      <c r="G5" s="200" t="s">
        <v>157</v>
      </c>
    </row>
    <row r="6" spans="1:7" ht="15" x14ac:dyDescent="0.25">
      <c r="B6" s="37" t="s">
        <v>163</v>
      </c>
      <c r="C6" s="29"/>
      <c r="D6" s="29"/>
      <c r="E6" s="31"/>
      <c r="F6" s="31"/>
      <c r="G6" s="31"/>
    </row>
    <row r="7" spans="1:7" ht="15" x14ac:dyDescent="0.25">
      <c r="B7" s="37" t="s">
        <v>164</v>
      </c>
      <c r="C7" s="29"/>
      <c r="D7" s="29"/>
      <c r="E7" s="31"/>
      <c r="F7" s="31"/>
      <c r="G7" s="31"/>
    </row>
    <row r="8" spans="1:7" ht="15" x14ac:dyDescent="0.25">
      <c r="B8" s="29" t="s">
        <v>10</v>
      </c>
      <c r="C8" s="29"/>
      <c r="D8" s="29"/>
      <c r="E8" s="30"/>
      <c r="F8" s="31"/>
      <c r="G8" s="30"/>
    </row>
    <row r="9" spans="1:7" s="204" customFormat="1" ht="20.25" x14ac:dyDescent="0.3">
      <c r="A9" s="26"/>
      <c r="B9" s="45" t="s">
        <v>165</v>
      </c>
      <c r="C9" s="198"/>
      <c r="D9" s="198"/>
      <c r="E9" s="33">
        <f>SUM(E8:E8)</f>
        <v>0</v>
      </c>
      <c r="F9" s="31"/>
      <c r="G9" s="33">
        <f>SUM(G8:G8)</f>
        <v>0</v>
      </c>
    </row>
    <row r="10" spans="1:7" x14ac:dyDescent="0.2">
      <c r="B10" s="39"/>
      <c r="C10" s="39"/>
      <c r="D10" s="39"/>
      <c r="E10" s="40"/>
      <c r="F10" s="40"/>
      <c r="G10" s="40"/>
    </row>
    <row r="11" spans="1:7" ht="15" x14ac:dyDescent="0.25">
      <c r="B11" s="37" t="s">
        <v>166</v>
      </c>
      <c r="C11" s="29"/>
      <c r="D11" s="29"/>
      <c r="E11" s="31"/>
      <c r="F11" s="31"/>
      <c r="G11" s="31"/>
    </row>
    <row r="12" spans="1:7" ht="15" x14ac:dyDescent="0.25">
      <c r="B12" s="29" t="s">
        <v>167</v>
      </c>
      <c r="C12" s="29"/>
      <c r="D12" s="29"/>
      <c r="E12" s="31"/>
      <c r="F12" s="31"/>
      <c r="G12" s="31"/>
    </row>
    <row r="13" spans="1:7" ht="15" x14ac:dyDescent="0.25">
      <c r="B13" s="29" t="s">
        <v>17</v>
      </c>
      <c r="C13" s="29"/>
      <c r="D13" s="29"/>
      <c r="E13" s="34"/>
      <c r="F13" s="31"/>
      <c r="G13" s="34"/>
    </row>
    <row r="14" spans="1:7" ht="15" x14ac:dyDescent="0.25">
      <c r="B14" s="29" t="s">
        <v>168</v>
      </c>
      <c r="C14" s="29"/>
      <c r="D14" s="29"/>
      <c r="E14" s="34"/>
      <c r="F14" s="31"/>
      <c r="G14" s="34"/>
    </row>
    <row r="15" spans="1:7" ht="15" x14ac:dyDescent="0.25">
      <c r="B15" s="29" t="s">
        <v>169</v>
      </c>
      <c r="C15" s="29"/>
      <c r="D15" s="29"/>
      <c r="E15" s="34"/>
      <c r="F15" s="31"/>
      <c r="G15" s="34"/>
    </row>
    <row r="16" spans="1:7" ht="15" x14ac:dyDescent="0.25">
      <c r="B16" s="29" t="s">
        <v>170</v>
      </c>
      <c r="C16" s="29"/>
      <c r="D16" s="29"/>
      <c r="E16" s="31"/>
      <c r="F16" s="31"/>
      <c r="G16" s="31"/>
    </row>
    <row r="17" spans="1:14" s="204" customFormat="1" ht="20.25" x14ac:dyDescent="0.3">
      <c r="A17" s="28"/>
      <c r="B17" s="45" t="s">
        <v>171</v>
      </c>
      <c r="C17" s="29"/>
      <c r="D17" s="29"/>
      <c r="E17" s="33">
        <f>SUM(E12:E16)</f>
        <v>0</v>
      </c>
      <c r="F17" s="31"/>
      <c r="G17" s="33">
        <f>SUM(G12:G16)</f>
        <v>0</v>
      </c>
      <c r="H17" s="205"/>
      <c r="I17" s="205"/>
      <c r="J17" s="205"/>
      <c r="K17" s="205"/>
      <c r="L17" s="205"/>
      <c r="M17" s="205"/>
    </row>
    <row r="18" spans="1:14" x14ac:dyDescent="0.2">
      <c r="B18" s="44"/>
      <c r="C18" s="42"/>
      <c r="D18" s="42"/>
      <c r="E18" s="206"/>
      <c r="F18" s="43"/>
      <c r="G18" s="206"/>
    </row>
    <row r="19" spans="1:14" ht="15.75" thickBot="1" x14ac:dyDescent="0.3">
      <c r="B19" s="45" t="s">
        <v>172</v>
      </c>
      <c r="C19" s="29"/>
      <c r="D19" s="29"/>
      <c r="E19" s="207">
        <f>E9+E17</f>
        <v>0</v>
      </c>
      <c r="F19" s="31"/>
      <c r="G19" s="207">
        <f>G9+G17</f>
        <v>0</v>
      </c>
    </row>
    <row r="20" spans="1:14" ht="15" x14ac:dyDescent="0.25">
      <c r="B20" s="29"/>
      <c r="C20" s="29"/>
      <c r="D20" s="29"/>
      <c r="E20" s="31"/>
      <c r="F20" s="31"/>
      <c r="G20" s="31"/>
    </row>
    <row r="21" spans="1:14" ht="15" x14ac:dyDescent="0.25">
      <c r="B21" s="37" t="s">
        <v>173</v>
      </c>
      <c r="C21" s="29"/>
      <c r="D21" s="29"/>
      <c r="E21" s="31"/>
      <c r="F21" s="31"/>
      <c r="G21" s="31"/>
    </row>
    <row r="22" spans="1:14" ht="15" x14ac:dyDescent="0.25">
      <c r="B22" s="37" t="s">
        <v>174</v>
      </c>
      <c r="C22" s="29"/>
      <c r="D22" s="29"/>
      <c r="E22" s="31"/>
      <c r="F22" s="31"/>
      <c r="G22" s="31"/>
    </row>
    <row r="23" spans="1:14" ht="15" x14ac:dyDescent="0.25">
      <c r="B23" s="29" t="s">
        <v>43</v>
      </c>
      <c r="C23" s="29"/>
      <c r="D23" s="29"/>
      <c r="E23" s="30"/>
      <c r="F23" s="31"/>
      <c r="G23" s="31"/>
    </row>
    <row r="24" spans="1:14" ht="15" x14ac:dyDescent="0.25">
      <c r="B24" s="29" t="s">
        <v>44</v>
      </c>
      <c r="E24" s="209"/>
      <c r="F24" s="31"/>
      <c r="G24" s="30"/>
    </row>
    <row r="25" spans="1:14" s="204" customFormat="1" ht="20.25" x14ac:dyDescent="0.3">
      <c r="A25" s="28"/>
      <c r="B25" s="45" t="s">
        <v>175</v>
      </c>
      <c r="C25" s="29"/>
      <c r="D25" s="29"/>
      <c r="E25" s="33">
        <f>SUM(E23:E24)</f>
        <v>0</v>
      </c>
      <c r="F25" s="31"/>
      <c r="G25" s="33">
        <f>SUM(G24:G24)</f>
        <v>0</v>
      </c>
      <c r="H25" s="205"/>
      <c r="I25" s="205"/>
      <c r="J25" s="205"/>
      <c r="K25" s="205"/>
      <c r="L25" s="205"/>
      <c r="M25" s="205"/>
      <c r="N25" s="205"/>
    </row>
    <row r="26" spans="1:14" x14ac:dyDescent="0.2">
      <c r="B26" s="42"/>
      <c r="C26" s="42"/>
      <c r="D26" s="42"/>
      <c r="E26" s="43"/>
      <c r="F26" s="43"/>
      <c r="G26" s="43"/>
    </row>
    <row r="27" spans="1:14" s="212" customFormat="1" ht="14.25" x14ac:dyDescent="0.2">
      <c r="A27" s="165"/>
      <c r="B27" s="37" t="s">
        <v>176</v>
      </c>
      <c r="C27" s="210"/>
      <c r="D27" s="210"/>
      <c r="E27" s="211"/>
      <c r="F27" s="211"/>
      <c r="G27" s="211"/>
    </row>
    <row r="28" spans="1:14" ht="15" x14ac:dyDescent="0.25">
      <c r="A28" s="28"/>
      <c r="B28" s="29" t="s">
        <v>45</v>
      </c>
      <c r="C28" s="29"/>
      <c r="D28" s="29"/>
      <c r="E28" s="31"/>
      <c r="F28" s="31"/>
      <c r="G28" s="31"/>
      <c r="H28" s="205"/>
      <c r="I28" s="205"/>
      <c r="J28" s="205"/>
      <c r="K28" s="205"/>
      <c r="L28" s="205"/>
      <c r="M28" s="205"/>
      <c r="N28" s="205"/>
    </row>
    <row r="29" spans="1:14" s="204" customFormat="1" ht="20.25" x14ac:dyDescent="0.3">
      <c r="A29" s="28"/>
      <c r="B29" s="45" t="s">
        <v>177</v>
      </c>
      <c r="C29" s="29"/>
      <c r="D29" s="29"/>
      <c r="E29" s="33">
        <f>SUM(E28)</f>
        <v>0</v>
      </c>
      <c r="F29" s="31"/>
      <c r="G29" s="33">
        <f>SUM(G28)</f>
        <v>0</v>
      </c>
      <c r="H29" s="205"/>
      <c r="I29" s="205"/>
      <c r="J29" s="205"/>
      <c r="K29" s="205"/>
      <c r="L29" s="205"/>
      <c r="M29" s="205"/>
      <c r="N29" s="205"/>
    </row>
    <row r="30" spans="1:14" s="205" customFormat="1" ht="15" x14ac:dyDescent="0.25">
      <c r="A30" s="28"/>
      <c r="B30" s="45"/>
      <c r="C30" s="29"/>
      <c r="D30" s="29"/>
      <c r="E30" s="31"/>
      <c r="F30" s="31"/>
      <c r="G30" s="31"/>
      <c r="H30" s="28"/>
      <c r="I30" s="28"/>
      <c r="J30" s="28"/>
      <c r="K30" s="28"/>
    </row>
    <row r="31" spans="1:14" s="205" customFormat="1" ht="15" x14ac:dyDescent="0.25">
      <c r="A31" s="28"/>
      <c r="B31" s="29" t="s">
        <v>178</v>
      </c>
      <c r="C31" s="29"/>
      <c r="D31" s="29"/>
      <c r="E31" s="31"/>
      <c r="F31" s="31"/>
      <c r="G31" s="31"/>
      <c r="H31" s="28"/>
      <c r="I31" s="28"/>
      <c r="J31" s="28"/>
      <c r="K31" s="28"/>
    </row>
    <row r="32" spans="1:14" s="213" customFormat="1" ht="18" x14ac:dyDescent="0.25">
      <c r="A32" s="28"/>
      <c r="B32" s="45" t="s">
        <v>179</v>
      </c>
      <c r="C32" s="29"/>
      <c r="D32" s="29"/>
      <c r="E32" s="33">
        <f>SUM(E31)</f>
        <v>0</v>
      </c>
      <c r="F32" s="31"/>
      <c r="G32" s="31"/>
      <c r="H32" s="28"/>
      <c r="I32" s="28"/>
      <c r="J32" s="28"/>
      <c r="K32" s="28"/>
      <c r="L32" s="205"/>
      <c r="M32" s="205"/>
    </row>
    <row r="33" spans="1:19" s="212" customFormat="1" ht="15" x14ac:dyDescent="0.25">
      <c r="A33" s="28"/>
      <c r="B33" s="45"/>
      <c r="C33" s="29"/>
      <c r="D33" s="29"/>
      <c r="E33" s="31"/>
      <c r="F33" s="31"/>
      <c r="G33" s="31"/>
      <c r="H33" s="28"/>
      <c r="I33" s="28"/>
      <c r="J33" s="28"/>
      <c r="K33" s="28"/>
      <c r="L33" s="205"/>
      <c r="M33" s="205"/>
    </row>
    <row r="34" spans="1:19" x14ac:dyDescent="0.2">
      <c r="B34" s="42"/>
      <c r="C34" s="42"/>
      <c r="D34" s="42"/>
      <c r="E34" s="43"/>
      <c r="F34" s="43"/>
      <c r="G34" s="43"/>
    </row>
    <row r="35" spans="1:19" ht="15" x14ac:dyDescent="0.25">
      <c r="B35" s="29" t="s">
        <v>48</v>
      </c>
      <c r="C35" s="29"/>
      <c r="D35" s="29"/>
      <c r="E35" s="30"/>
      <c r="F35" s="31"/>
      <c r="G35" s="30"/>
    </row>
    <row r="36" spans="1:19" ht="15" x14ac:dyDescent="0.25">
      <c r="B36" s="29" t="s">
        <v>49</v>
      </c>
      <c r="C36" s="29"/>
      <c r="D36" s="29"/>
      <c r="E36" s="30"/>
      <c r="F36" s="31"/>
      <c r="G36" s="30"/>
    </row>
    <row r="37" spans="1:19" ht="15" x14ac:dyDescent="0.25">
      <c r="B37" s="29" t="s">
        <v>180</v>
      </c>
      <c r="C37" s="29"/>
      <c r="D37" s="29"/>
      <c r="E37" s="34"/>
      <c r="F37" s="31"/>
      <c r="G37" s="34"/>
    </row>
    <row r="38" spans="1:19" ht="15" x14ac:dyDescent="0.25">
      <c r="B38" s="29" t="s">
        <v>181</v>
      </c>
      <c r="C38" s="29"/>
      <c r="D38" s="29"/>
      <c r="E38" s="31"/>
      <c r="F38" s="31"/>
      <c r="G38" s="31"/>
    </row>
    <row r="39" spans="1:19" s="204" customFormat="1" ht="20.25" x14ac:dyDescent="0.3">
      <c r="A39" s="28"/>
      <c r="B39" s="45" t="s">
        <v>63</v>
      </c>
      <c r="C39" s="29"/>
      <c r="D39" s="29"/>
      <c r="E39" s="33">
        <f>SUM(E35:E38)</f>
        <v>0</v>
      </c>
      <c r="F39" s="31"/>
      <c r="G39" s="33">
        <f>SUM(G35:G38)</f>
        <v>0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spans="1:19" x14ac:dyDescent="0.2">
      <c r="B40" s="42"/>
      <c r="C40" s="42"/>
      <c r="D40" s="42"/>
      <c r="E40" s="43"/>
      <c r="F40" s="43"/>
      <c r="G40" s="43"/>
    </row>
    <row r="41" spans="1:19" ht="15.75" thickBot="1" x14ac:dyDescent="0.3">
      <c r="B41" s="45" t="s">
        <v>182</v>
      </c>
      <c r="C41" s="29"/>
      <c r="D41" s="29"/>
      <c r="E41" s="207">
        <f>E25+E29+E39+E32</f>
        <v>0</v>
      </c>
      <c r="F41" s="31"/>
      <c r="G41" s="207"/>
    </row>
  </sheetData>
  <pageMargins left="0.78740157480314965" right="0.78740157480314965" top="0.59055118110236227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Navngitte områder</vt:lpstr>
      </vt:variant>
      <vt:variant>
        <vt:i4>1</vt:i4>
      </vt:variant>
    </vt:vector>
  </HeadingPairs>
  <TitlesOfParts>
    <vt:vector size="13" baseType="lpstr">
      <vt:lpstr>Oppgave 13.18</vt:lpstr>
      <vt:lpstr>Oppgave 13.19</vt:lpstr>
      <vt:lpstr>Oppgave 13.20</vt:lpstr>
      <vt:lpstr>Resultat 13.20</vt:lpstr>
      <vt:lpstr>Balanse 13.20</vt:lpstr>
      <vt:lpstr>Oppgave 13.21 og 13.22</vt:lpstr>
      <vt:lpstr>Oppgave 13.23</vt:lpstr>
      <vt:lpstr> Resultat 13.23</vt:lpstr>
      <vt:lpstr>Balanse 13.23</vt:lpstr>
      <vt:lpstr>Oppgave 13.24</vt:lpstr>
      <vt:lpstr>Oppgave 13.25</vt:lpstr>
      <vt:lpstr>Oppgave 13.26</vt:lpstr>
      <vt:lpstr>'Oppgave 13.24'!Utskriftsområde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cp:lastPrinted>2020-06-14T18:21:30Z</cp:lastPrinted>
  <dcterms:created xsi:type="dcterms:W3CDTF">1997-01-16T18:32:43Z</dcterms:created>
  <dcterms:modified xsi:type="dcterms:W3CDTF">2020-08-04T13:05:03Z</dcterms:modified>
</cp:coreProperties>
</file>