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rk1" sheetId="1" r:id="rId1"/>
  </sheets>
  <calcPr calcId="152511"/>
</workbook>
</file>

<file path=xl/calcChain.xml><?xml version="1.0" encoding="utf-8"?>
<calcChain xmlns="http://schemas.openxmlformats.org/spreadsheetml/2006/main">
  <c r="F110" i="1" l="1"/>
  <c r="F116" i="1" s="1"/>
  <c r="F103" i="1"/>
  <c r="F104" i="1" s="1"/>
  <c r="F102" i="1"/>
  <c r="F99" i="1"/>
  <c r="F113" i="1" s="1"/>
  <c r="F88" i="1"/>
  <c r="F89" i="1" s="1"/>
  <c r="F91" i="1" s="1"/>
  <c r="F120" i="1" s="1"/>
  <c r="F105" i="1" l="1"/>
  <c r="F114" i="1" s="1"/>
  <c r="F118" i="1" s="1"/>
  <c r="F121" i="1" s="1"/>
  <c r="F122" i="1" s="1"/>
  <c r="H77" i="1" l="1"/>
  <c r="H79" i="1" s="1"/>
  <c r="H71" i="1"/>
  <c r="H68" i="1"/>
  <c r="H69" i="1" s="1"/>
  <c r="H67" i="1"/>
  <c r="H72" i="1" s="1"/>
  <c r="G61" i="1"/>
  <c r="G59" i="1"/>
  <c r="G57" i="1"/>
  <c r="D53" i="1"/>
  <c r="G55" i="1" s="1"/>
  <c r="G46" i="1"/>
  <c r="G44" i="1"/>
  <c r="D39" i="1"/>
  <c r="F6" i="1"/>
</calcChain>
</file>

<file path=xl/sharedStrings.xml><?xml version="1.0" encoding="utf-8"?>
<sst xmlns="http://schemas.openxmlformats.org/spreadsheetml/2006/main" count="116" uniqueCount="88">
  <si>
    <t>Løsning oppgave 3.1</t>
  </si>
  <si>
    <t>Inntekten skal tas med i regnskapet når den er opptjent.</t>
  </si>
  <si>
    <t>Opptjeningen skjer jevnt i perioden 1.6.20x3 til 31.5.20x4.</t>
  </si>
  <si>
    <r>
      <t xml:space="preserve">I 20x3 skal vi inntektsføre kr 120 000 </t>
    </r>
    <r>
      <rPr>
        <sz val="12"/>
        <color theme="1"/>
        <rFont val="Calibri"/>
        <family val="2"/>
      </rPr>
      <t>·</t>
    </r>
    <r>
      <rPr>
        <sz val="12"/>
        <color theme="1"/>
        <rFont val="Times New Roman"/>
        <family val="1"/>
      </rPr>
      <t xml:space="preserve"> 7/12 =</t>
    </r>
  </si>
  <si>
    <t>Inntektsføring i 20x4 blir følgelig kr 50 000.</t>
  </si>
  <si>
    <t>Løsning oppgave 3.2</t>
  </si>
  <si>
    <t>Selv om regningene er sendt ut og alle abonnentene har betalt,</t>
  </si>
  <si>
    <t>skal avisen ikke inntektsføre noe i 20x1. Grunnen er at avisene først blir</t>
  </si>
  <si>
    <t>levert til abonnentene i 20x2.</t>
  </si>
  <si>
    <t>Per 31.12.20x1 vil det mottatte beløpet på 1 600 à kr 250 = kr 400 000</t>
  </si>
  <si>
    <t>bli oppført som gjeld i avisens regnskap. Inntektsføringen vil skje</t>
  </si>
  <si>
    <t>neste år.</t>
  </si>
  <si>
    <t>Løsning oppgave 3.3</t>
  </si>
  <si>
    <t>a)</t>
  </si>
  <si>
    <t>Utgift</t>
  </si>
  <si>
    <t>b)</t>
  </si>
  <si>
    <t>c)</t>
  </si>
  <si>
    <t>Kostnad</t>
  </si>
  <si>
    <t>d)</t>
  </si>
  <si>
    <t>e)</t>
  </si>
  <si>
    <t>f)</t>
  </si>
  <si>
    <t>Salgsinntekter</t>
  </si>
  <si>
    <t>–</t>
  </si>
  <si>
    <t>Varekostnad</t>
  </si>
  <si>
    <t>=</t>
  </si>
  <si>
    <t>Bruttofortjeneste</t>
  </si>
  <si>
    <t>Løsning oppgave 3.4</t>
  </si>
  <si>
    <t>Vareutgift = varekjøp = 600 enheter à kr 100 =</t>
  </si>
  <si>
    <t>Varekostnad = 500 enheter à kr 100 =</t>
  </si>
  <si>
    <t xml:space="preserve">Antall solgte varer = forbruk = 600 – 100 = 500 </t>
  </si>
  <si>
    <t>Innkjøp</t>
  </si>
  <si>
    <t xml:space="preserve"> enheter</t>
  </si>
  <si>
    <t>Salg</t>
  </si>
  <si>
    <t>Beholdning 28.2.</t>
  </si>
  <si>
    <t>Beholdning 1.2.</t>
  </si>
  <si>
    <t>+</t>
  </si>
  <si>
    <t>Varebeholdning i kroner = 300 enheter à kr 100 =</t>
  </si>
  <si>
    <t>Salgsinntekt i februar: 600 enheter à kr 150 =</t>
  </si>
  <si>
    <t>Vareutgift i februar: 800 enheter à kr 100 =</t>
  </si>
  <si>
    <t>Varekostnad i februar: 600 enheter à kr 100 =</t>
  </si>
  <si>
    <t>Løsning oppgave 3.5</t>
  </si>
  <si>
    <t>Lønn</t>
  </si>
  <si>
    <t>Arbeidsgiveravgift: 14,1 % av kr 75 000 =</t>
  </si>
  <si>
    <t>Feriepenger: 12 % av kr 75 000 =</t>
  </si>
  <si>
    <t>Arbeidsgiveravgift på feriepenger: 14,1 % av kr 9 000 =</t>
  </si>
  <si>
    <t>Obligatorisk tjenestepensjon</t>
  </si>
  <si>
    <t>Arbeidsgiveravgift: 14,1 % av kr 2 000 =</t>
  </si>
  <si>
    <t>Lønn og sosiale kostnader for oktober</t>
  </si>
  <si>
    <t>Løsning oppgave 3.6</t>
  </si>
  <si>
    <t>Utgående merverdiavgift for 1. termin: 25 % av kr 422 000 =</t>
  </si>
  <si>
    <t>Inngående merverdiavgift for 1. termin</t>
  </si>
  <si>
    <t>Skyldig merverdiavgift per 28.2.</t>
  </si>
  <si>
    <t>Dette beløpet forfaller til betaling 10. april.</t>
  </si>
  <si>
    <t>Omsetning inkl. 25 % merverdiavgift</t>
  </si>
  <si>
    <t>Merverdiavgift</t>
  </si>
  <si>
    <t>Omsetning ekskl. mva.</t>
  </si>
  <si>
    <t>Opptjent inntekt</t>
  </si>
  <si>
    <t>Beregning av kostnader</t>
  </si>
  <si>
    <t>Beholdning 1.1.</t>
  </si>
  <si>
    <t>Beholdning 31.12.</t>
  </si>
  <si>
    <t>Arbeidsgiveravgift</t>
  </si>
  <si>
    <t>Feriepenger</t>
  </si>
  <si>
    <t>Arbeidsgiveravgift på feriepenger</t>
  </si>
  <si>
    <t>Lønn og sosiale kostnader</t>
  </si>
  <si>
    <t>Betalte driftskostnader</t>
  </si>
  <si>
    <t>Varekostnader</t>
  </si>
  <si>
    <t>Avskrivning</t>
  </si>
  <si>
    <t>Driftskostnader</t>
  </si>
  <si>
    <t>Rentekostnader</t>
  </si>
  <si>
    <t>Sum kostnader</t>
  </si>
  <si>
    <t>Inntekter</t>
  </si>
  <si>
    <t>Kostnader oppstår ved forbruk av ressurser. Eksempler på ressurser er</t>
  </si>
  <si>
    <t>arbeidskraft, varer, strøm, driftsmidler, drivstoff etc.</t>
  </si>
  <si>
    <t>Utgifter oppstår når vi kjøper slike ressurser.</t>
  </si>
  <si>
    <t>Løsning oppgave 3.7</t>
  </si>
  <si>
    <t>Inntekt i 20x1</t>
  </si>
  <si>
    <t>Varekjøp 20x1</t>
  </si>
  <si>
    <t>Forskudd 20x2</t>
  </si>
  <si>
    <t>Driftskostnad 20x1</t>
  </si>
  <si>
    <t>Varekostnad i 20x1</t>
  </si>
  <si>
    <t>Resultat 20x1</t>
  </si>
  <si>
    <t>Her har vi en inntekt kr 1 500. Disse varene har kostet kr 1 000</t>
  </si>
  <si>
    <t>i innkjøp. Dermed er kostnaden kr 1 000.</t>
  </si>
  <si>
    <t>Kommentar til c</t>
  </si>
  <si>
    <t>Når vi selger varer, vil vi ha en inntekt. Samtidig har vi en kostnad fordi</t>
  </si>
  <si>
    <t>vi "bruker" varer. Ved å sammenligne inntektene med kostnadene ser vi hva</t>
  </si>
  <si>
    <t>vi har tjent på selve salget. Dette kaller vi bruttofortjeneste.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</si>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</sst>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 &quot;kr&quot;\ * #,##0_ ;_ &quot;kr&quot;\ * \-#,##0_ ;_ &quot;kr&quot;\ * &quot;-&quot;_ ;_ @_ "/>
    <numFmt numFmtId="164" formatCode="&quot;kr&quot;\ #,##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Calibri"/>
      <family val="2"/>
    </font>
    <font>
      <sz val="16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164" fontId="1" fillId="0" borderId="0" xfId="0" applyNumberFormat="1" applyFont="1"/>
    <xf numFmtId="164" fontId="1" fillId="0" borderId="1" xfId="0" applyNumberFormat="1" applyFont="1" applyBorder="1"/>
    <xf numFmtId="0" fontId="4" fillId="0" borderId="0" xfId="0" applyFont="1"/>
    <xf numFmtId="0" fontId="1" fillId="0" borderId="2" xfId="0" applyFont="1" applyBorder="1"/>
    <xf numFmtId="3" fontId="1" fillId="0" borderId="0" xfId="0" applyNumberFormat="1" applyFont="1"/>
    <xf numFmtId="3" fontId="1" fillId="0" borderId="2" xfId="0" applyNumberFormat="1" applyFont="1" applyBorder="1"/>
    <xf numFmtId="0" fontId="1" fillId="0" borderId="0" xfId="0" applyFont="1" applyAlignment="1">
      <alignment horizontal="right"/>
    </xf>
    <xf numFmtId="0" fontId="1" fillId="0" borderId="0" xfId="0" quotePrefix="1" applyFont="1" applyAlignment="1">
      <alignment horizontal="right"/>
    </xf>
    <xf numFmtId="42" fontId="1" fillId="0" borderId="0" xfId="0" applyNumberFormat="1" applyFont="1"/>
    <xf numFmtId="42" fontId="1" fillId="0" borderId="2" xfId="0" applyNumberFormat="1" applyFont="1" applyBorder="1"/>
    <xf numFmtId="0" fontId="1" fillId="0" borderId="0" xfId="0" applyFont="1" applyAlignment="1">
      <alignment horizontal="left"/>
    </xf>
    <xf numFmtId="3" fontId="1" fillId="0" borderId="1" xfId="0" applyNumberFormat="1" applyFont="1" applyBorder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6"/>
  <sheetViews>
    <sheetView tabSelected="1" workbookViewId="0">
      <selection activeCell="A2" sqref="A2"/>
    </sheetView>
  </sheetViews>
  <sheetFormatPr baseColWidth="10" defaultColWidth="9.140625" defaultRowHeight="15.75" x14ac:dyDescent="0.25"/>
  <cols>
    <col min="1" max="1" width="5.140625" style="1" customWidth="1"/>
    <col min="2" max="5" width="9.140625" style="1"/>
    <col min="6" max="6" width="10.28515625" style="1" customWidth="1"/>
    <col min="7" max="7" width="9.7109375" style="1" bestFit="1" customWidth="1"/>
    <col min="8" max="8" width="12" style="1" bestFit="1" customWidth="1"/>
    <col min="9" max="9" width="9.140625" style="1"/>
    <col min="10" max="10" width="10.85546875" style="1" bestFit="1" customWidth="1"/>
    <col min="11" max="16384" width="9.140625" style="1"/>
  </cols>
  <sheetData>
    <row r="1" spans="1:6" x14ac:dyDescent="0.25">
      <c r="A1" s="2" t="s">
        <v>0</v>
      </c>
    </row>
    <row r="2" spans="1:6" x14ac:dyDescent="0.25">
      <c r="A2" s="1" t="s">
        <v>87</v>
      </c>
    </row>
    <row r="3" spans="1:6" x14ac:dyDescent="0.25">
      <c r="A3" s="1" t="s">
        <v>1</v>
      </c>
    </row>
    <row r="4" spans="1:6" x14ac:dyDescent="0.25">
      <c r="A4" s="1" t="s">
        <v>2</v>
      </c>
    </row>
    <row r="6" spans="1:6" x14ac:dyDescent="0.25">
      <c r="A6" s="1" t="s">
        <v>3</v>
      </c>
      <c r="F6" s="4">
        <f>120000*7/12</f>
        <v>70000</v>
      </c>
    </row>
    <row r="8" spans="1:6" x14ac:dyDescent="0.25">
      <c r="A8" s="1" t="s">
        <v>4</v>
      </c>
    </row>
    <row r="11" spans="1:6" x14ac:dyDescent="0.25">
      <c r="A11" s="2" t="s">
        <v>5</v>
      </c>
    </row>
    <row r="13" spans="1:6" x14ac:dyDescent="0.25">
      <c r="A13" s="1" t="s">
        <v>6</v>
      </c>
    </row>
    <row r="14" spans="1:6" x14ac:dyDescent="0.25">
      <c r="A14" s="1" t="s">
        <v>7</v>
      </c>
    </row>
    <row r="15" spans="1:6" x14ac:dyDescent="0.25">
      <c r="A15" s="1" t="s">
        <v>8</v>
      </c>
    </row>
    <row r="17" spans="1:2" x14ac:dyDescent="0.25">
      <c r="A17" s="1" t="s">
        <v>9</v>
      </c>
    </row>
    <row r="18" spans="1:2" x14ac:dyDescent="0.25">
      <c r="A18" s="1" t="s">
        <v>10</v>
      </c>
    </row>
    <row r="19" spans="1:2" x14ac:dyDescent="0.25">
      <c r="A19" s="1" t="s">
        <v>11</v>
      </c>
    </row>
    <row r="22" spans="1:2" x14ac:dyDescent="0.25">
      <c r="A22" s="2" t="s">
        <v>12</v>
      </c>
    </row>
    <row r="24" spans="1:2" x14ac:dyDescent="0.25">
      <c r="A24" s="1" t="s">
        <v>13</v>
      </c>
      <c r="B24" s="1" t="s">
        <v>14</v>
      </c>
    </row>
    <row r="25" spans="1:2" x14ac:dyDescent="0.25">
      <c r="A25" s="1" t="s">
        <v>15</v>
      </c>
      <c r="B25" s="1" t="s">
        <v>14</v>
      </c>
    </row>
    <row r="26" spans="1:2" x14ac:dyDescent="0.25">
      <c r="A26" s="1" t="s">
        <v>16</v>
      </c>
      <c r="B26" s="1" t="s">
        <v>81</v>
      </c>
    </row>
    <row r="27" spans="1:2" x14ac:dyDescent="0.25">
      <c r="B27" s="1" t="s">
        <v>82</v>
      </c>
    </row>
    <row r="28" spans="1:2" x14ac:dyDescent="0.25">
      <c r="A28" s="15" t="s">
        <v>18</v>
      </c>
      <c r="B28" s="15" t="s">
        <v>14</v>
      </c>
    </row>
    <row r="29" spans="1:2" x14ac:dyDescent="0.25">
      <c r="A29" s="15" t="s">
        <v>19</v>
      </c>
      <c r="B29" s="15" t="s">
        <v>17</v>
      </c>
    </row>
    <row r="30" spans="1:2" x14ac:dyDescent="0.25">
      <c r="A30" s="15" t="s">
        <v>20</v>
      </c>
      <c r="B30" s="15" t="s">
        <v>14</v>
      </c>
    </row>
    <row r="32" spans="1:2" x14ac:dyDescent="0.25">
      <c r="A32" s="2" t="s">
        <v>83</v>
      </c>
    </row>
    <row r="33" spans="1:9" x14ac:dyDescent="0.25">
      <c r="A33" s="1" t="s">
        <v>84</v>
      </c>
    </row>
    <row r="34" spans="1:9" x14ac:dyDescent="0.25">
      <c r="A34" s="1" t="s">
        <v>85</v>
      </c>
    </row>
    <row r="35" spans="1:9" x14ac:dyDescent="0.25">
      <c r="A35" s="1" t="s">
        <v>86</v>
      </c>
    </row>
    <row r="37" spans="1:9" x14ac:dyDescent="0.25">
      <c r="A37" s="9"/>
      <c r="B37" s="1" t="s">
        <v>21</v>
      </c>
      <c r="D37" s="7">
        <v>1500</v>
      </c>
    </row>
    <row r="38" spans="1:9" x14ac:dyDescent="0.25">
      <c r="A38" s="9" t="s">
        <v>22</v>
      </c>
      <c r="B38" s="1" t="s">
        <v>23</v>
      </c>
      <c r="D38" s="7">
        <v>1000</v>
      </c>
    </row>
    <row r="39" spans="1:9" s="5" customFormat="1" ht="20.25" x14ac:dyDescent="0.3">
      <c r="A39" s="10" t="s">
        <v>24</v>
      </c>
      <c r="B39" s="1" t="s">
        <v>25</v>
      </c>
      <c r="C39" s="1"/>
      <c r="D39" s="8">
        <f>D37-D38</f>
        <v>500</v>
      </c>
      <c r="E39" s="1"/>
      <c r="F39" s="1"/>
      <c r="G39" s="1"/>
      <c r="H39" s="1"/>
      <c r="I39" s="1"/>
    </row>
    <row r="42" spans="1:9" x14ac:dyDescent="0.25">
      <c r="A42" s="2" t="s">
        <v>26</v>
      </c>
    </row>
    <row r="44" spans="1:9" x14ac:dyDescent="0.25">
      <c r="A44" s="1" t="s">
        <v>13</v>
      </c>
      <c r="B44" s="1" t="s">
        <v>27</v>
      </c>
      <c r="G44" s="4">
        <f>600*100</f>
        <v>60000</v>
      </c>
    </row>
    <row r="46" spans="1:9" x14ac:dyDescent="0.25">
      <c r="B46" s="1" t="s">
        <v>28</v>
      </c>
      <c r="G46" s="4">
        <f>500*100</f>
        <v>50000</v>
      </c>
    </row>
    <row r="48" spans="1:9" x14ac:dyDescent="0.25">
      <c r="B48" s="1" t="s">
        <v>29</v>
      </c>
    </row>
    <row r="50" spans="1:13" x14ac:dyDescent="0.25">
      <c r="A50" s="1" t="s">
        <v>15</v>
      </c>
      <c r="B50" s="1" t="s">
        <v>34</v>
      </c>
      <c r="D50" s="1">
        <v>100</v>
      </c>
      <c r="E50" s="1" t="s">
        <v>31</v>
      </c>
    </row>
    <row r="51" spans="1:13" x14ac:dyDescent="0.25">
      <c r="A51" s="10" t="s">
        <v>35</v>
      </c>
      <c r="B51" s="1" t="s">
        <v>30</v>
      </c>
      <c r="D51" s="1">
        <v>800</v>
      </c>
      <c r="E51" s="1" t="s">
        <v>31</v>
      </c>
    </row>
    <row r="52" spans="1:13" x14ac:dyDescent="0.25">
      <c r="A52" s="9" t="s">
        <v>22</v>
      </c>
      <c r="B52" s="1" t="s">
        <v>32</v>
      </c>
      <c r="D52" s="1">
        <v>600</v>
      </c>
      <c r="E52" s="1" t="s">
        <v>31</v>
      </c>
    </row>
    <row r="53" spans="1:13" s="5" customFormat="1" ht="20.25" x14ac:dyDescent="0.3">
      <c r="A53" s="10" t="s">
        <v>24</v>
      </c>
      <c r="B53" s="1" t="s">
        <v>33</v>
      </c>
      <c r="D53" s="6">
        <f>D50+D51-D52</f>
        <v>300</v>
      </c>
      <c r="E53" s="1" t="s">
        <v>31</v>
      </c>
      <c r="F53" s="1"/>
      <c r="G53" s="1"/>
      <c r="H53" s="1"/>
      <c r="I53" s="1"/>
      <c r="J53" s="1"/>
      <c r="K53" s="1"/>
      <c r="L53" s="1"/>
      <c r="M53" s="1"/>
    </row>
    <row r="55" spans="1:13" x14ac:dyDescent="0.25">
      <c r="B55" s="1" t="s">
        <v>36</v>
      </c>
      <c r="G55" s="4">
        <f>D53*100</f>
        <v>30000</v>
      </c>
    </row>
    <row r="57" spans="1:13" x14ac:dyDescent="0.25">
      <c r="A57" s="1" t="s">
        <v>16</v>
      </c>
      <c r="B57" s="1" t="s">
        <v>37</v>
      </c>
      <c r="G57" s="4">
        <f>600*150</f>
        <v>90000</v>
      </c>
    </row>
    <row r="58" spans="1:13" x14ac:dyDescent="0.25">
      <c r="G58" s="3"/>
    </row>
    <row r="59" spans="1:13" x14ac:dyDescent="0.25">
      <c r="B59" s="1" t="s">
        <v>38</v>
      </c>
      <c r="G59" s="4">
        <f>D51*100</f>
        <v>80000</v>
      </c>
    </row>
    <row r="60" spans="1:13" x14ac:dyDescent="0.25">
      <c r="G60" s="3"/>
    </row>
    <row r="61" spans="1:13" x14ac:dyDescent="0.25">
      <c r="B61" s="1" t="s">
        <v>39</v>
      </c>
      <c r="G61" s="4">
        <f>D52*100</f>
        <v>60000</v>
      </c>
    </row>
    <row r="64" spans="1:13" x14ac:dyDescent="0.25">
      <c r="A64" s="2" t="s">
        <v>40</v>
      </c>
    </row>
    <row r="66" spans="1:13" x14ac:dyDescent="0.25">
      <c r="B66" s="1" t="s">
        <v>41</v>
      </c>
      <c r="H66" s="11">
        <v>75000</v>
      </c>
    </row>
    <row r="67" spans="1:13" x14ac:dyDescent="0.25">
      <c r="B67" s="1" t="s">
        <v>42</v>
      </c>
      <c r="H67" s="11">
        <f>H66*0.141</f>
        <v>10574.999999999998</v>
      </c>
      <c r="J67" s="11"/>
    </row>
    <row r="68" spans="1:13" x14ac:dyDescent="0.25">
      <c r="B68" s="1" t="s">
        <v>43</v>
      </c>
      <c r="H68" s="11">
        <f>H66*0.12</f>
        <v>9000</v>
      </c>
    </row>
    <row r="69" spans="1:13" x14ac:dyDescent="0.25">
      <c r="B69" s="1" t="s">
        <v>44</v>
      </c>
      <c r="H69" s="11">
        <f>H68*0.141</f>
        <v>1268.9999999999998</v>
      </c>
    </row>
    <row r="70" spans="1:13" x14ac:dyDescent="0.25">
      <c r="B70" s="1" t="s">
        <v>45</v>
      </c>
      <c r="H70" s="11">
        <v>2000</v>
      </c>
    </row>
    <row r="71" spans="1:13" x14ac:dyDescent="0.25">
      <c r="B71" s="1" t="s">
        <v>46</v>
      </c>
      <c r="H71" s="11">
        <f>H70*0.141</f>
        <v>282</v>
      </c>
    </row>
    <row r="72" spans="1:13" s="5" customFormat="1" ht="20.25" x14ac:dyDescent="0.3">
      <c r="A72" s="1"/>
      <c r="B72" s="1" t="s">
        <v>47</v>
      </c>
      <c r="C72" s="1"/>
      <c r="D72" s="1"/>
      <c r="E72" s="1"/>
      <c r="F72" s="1"/>
      <c r="G72" s="1"/>
      <c r="H72" s="12">
        <f>SUM(H66:H71)</f>
        <v>98126</v>
      </c>
      <c r="I72" s="1"/>
      <c r="J72" s="1"/>
      <c r="K72" s="1"/>
      <c r="L72" s="1"/>
      <c r="M72" s="1"/>
    </row>
    <row r="75" spans="1:13" x14ac:dyDescent="0.25">
      <c r="A75" s="2" t="s">
        <v>48</v>
      </c>
    </row>
    <row r="77" spans="1:13" x14ac:dyDescent="0.25">
      <c r="A77" s="9"/>
      <c r="B77" s="1" t="s">
        <v>49</v>
      </c>
      <c r="H77" s="11">
        <f>422000*0.25</f>
        <v>105500</v>
      </c>
    </row>
    <row r="78" spans="1:13" x14ac:dyDescent="0.25">
      <c r="A78" s="9" t="s">
        <v>22</v>
      </c>
      <c r="B78" s="1" t="s">
        <v>50</v>
      </c>
      <c r="H78" s="11">
        <v>64200</v>
      </c>
    </row>
    <row r="79" spans="1:13" s="5" customFormat="1" ht="20.25" x14ac:dyDescent="0.3">
      <c r="A79" s="10" t="s">
        <v>24</v>
      </c>
      <c r="B79" s="1" t="s">
        <v>51</v>
      </c>
      <c r="C79" s="1"/>
      <c r="D79" s="1"/>
      <c r="E79" s="1"/>
      <c r="F79" s="1"/>
      <c r="G79" s="1"/>
      <c r="H79" s="12">
        <f>H77-H78</f>
        <v>41300</v>
      </c>
      <c r="I79" s="1"/>
      <c r="J79" s="1"/>
      <c r="K79" s="1"/>
      <c r="L79" s="1"/>
      <c r="M79" s="1"/>
    </row>
    <row r="81" spans="1:11" x14ac:dyDescent="0.25">
      <c r="B81" s="1" t="s">
        <v>52</v>
      </c>
    </row>
    <row r="85" spans="1:11" x14ac:dyDescent="0.25">
      <c r="A85" s="2" t="s">
        <v>74</v>
      </c>
      <c r="F85" s="7"/>
    </row>
    <row r="86" spans="1:11" x14ac:dyDescent="0.25">
      <c r="F86" s="7"/>
    </row>
    <row r="87" spans="1:11" x14ac:dyDescent="0.25">
      <c r="A87" s="13" t="s">
        <v>13</v>
      </c>
      <c r="B87" s="1" t="s">
        <v>53</v>
      </c>
      <c r="F87" s="7">
        <v>9750000</v>
      </c>
    </row>
    <row r="88" spans="1:11" x14ac:dyDescent="0.25">
      <c r="A88" s="9" t="s">
        <v>22</v>
      </c>
      <c r="B88" s="1" t="s">
        <v>54</v>
      </c>
      <c r="F88" s="14">
        <f>F87*0.2</f>
        <v>1950000</v>
      </c>
    </row>
    <row r="89" spans="1:11" s="5" customFormat="1" ht="20.25" x14ac:dyDescent="0.3">
      <c r="A89" s="10" t="s">
        <v>24</v>
      </c>
      <c r="B89" s="1" t="s">
        <v>55</v>
      </c>
      <c r="C89" s="1"/>
      <c r="D89" s="1"/>
      <c r="E89" s="1"/>
      <c r="F89" s="7">
        <f>F87-F88</f>
        <v>7800000</v>
      </c>
      <c r="G89" s="1"/>
      <c r="H89" s="1"/>
      <c r="I89" s="1"/>
      <c r="J89" s="1"/>
      <c r="K89" s="1"/>
    </row>
    <row r="90" spans="1:11" x14ac:dyDescent="0.25">
      <c r="A90" s="10" t="s">
        <v>35</v>
      </c>
      <c r="B90" s="1" t="s">
        <v>56</v>
      </c>
      <c r="F90" s="7">
        <v>400000</v>
      </c>
    </row>
    <row r="91" spans="1:11" s="5" customFormat="1" ht="20.25" x14ac:dyDescent="0.3">
      <c r="A91" s="10" t="s">
        <v>24</v>
      </c>
      <c r="B91" s="1" t="s">
        <v>75</v>
      </c>
      <c r="C91" s="1"/>
      <c r="D91" s="1"/>
      <c r="E91" s="1"/>
      <c r="F91" s="8">
        <f>SUM(F89:F90)</f>
        <v>8200000</v>
      </c>
      <c r="G91" s="1"/>
      <c r="H91" s="1"/>
      <c r="I91" s="1"/>
      <c r="J91" s="1"/>
      <c r="K91" s="1"/>
    </row>
    <row r="92" spans="1:11" x14ac:dyDescent="0.25">
      <c r="A92" s="9"/>
      <c r="F92" s="7"/>
    </row>
    <row r="93" spans="1:11" x14ac:dyDescent="0.25">
      <c r="A93" s="9"/>
      <c r="F93" s="7"/>
    </row>
    <row r="94" spans="1:11" x14ac:dyDescent="0.25">
      <c r="A94" s="9"/>
      <c r="F94" s="7"/>
    </row>
    <row r="95" spans="1:11" x14ac:dyDescent="0.25">
      <c r="A95" s="13" t="s">
        <v>15</v>
      </c>
      <c r="B95" s="2" t="s">
        <v>57</v>
      </c>
      <c r="F95" s="7"/>
    </row>
    <row r="96" spans="1:11" x14ac:dyDescent="0.25">
      <c r="A96" s="9"/>
      <c r="B96" s="1" t="s">
        <v>58</v>
      </c>
      <c r="F96" s="7">
        <v>600000</v>
      </c>
    </row>
    <row r="97" spans="1:12" x14ac:dyDescent="0.25">
      <c r="A97" s="10" t="s">
        <v>35</v>
      </c>
      <c r="B97" s="1" t="s">
        <v>76</v>
      </c>
      <c r="F97" s="7">
        <v>2950000</v>
      </c>
    </row>
    <row r="98" spans="1:12" x14ac:dyDescent="0.25">
      <c r="A98" s="9" t="s">
        <v>22</v>
      </c>
      <c r="B98" s="1" t="s">
        <v>59</v>
      </c>
      <c r="F98" s="7">
        <v>750000</v>
      </c>
    </row>
    <row r="99" spans="1:12" s="5" customFormat="1" ht="20.25" x14ac:dyDescent="0.3">
      <c r="A99" s="10" t="s">
        <v>24</v>
      </c>
      <c r="B99" s="1" t="s">
        <v>79</v>
      </c>
      <c r="C99" s="1"/>
      <c r="D99" s="1"/>
      <c r="E99" s="1"/>
      <c r="F99" s="8">
        <f>F96+F97-F98</f>
        <v>2800000</v>
      </c>
      <c r="G99" s="1"/>
      <c r="H99" s="1"/>
      <c r="I99" s="1"/>
      <c r="J99" s="1"/>
      <c r="K99" s="1"/>
    </row>
    <row r="100" spans="1:12" x14ac:dyDescent="0.25">
      <c r="F100" s="7"/>
    </row>
    <row r="101" spans="1:12" x14ac:dyDescent="0.25">
      <c r="B101" s="1" t="s">
        <v>41</v>
      </c>
      <c r="F101" s="7">
        <v>3500000</v>
      </c>
    </row>
    <row r="102" spans="1:12" x14ac:dyDescent="0.25">
      <c r="B102" s="1" t="s">
        <v>60</v>
      </c>
      <c r="F102" s="7">
        <f>F101*0.141</f>
        <v>493499.99999999994</v>
      </c>
    </row>
    <row r="103" spans="1:12" x14ac:dyDescent="0.25">
      <c r="B103" s="1" t="s">
        <v>61</v>
      </c>
      <c r="F103" s="7">
        <f>F101*0.12</f>
        <v>420000</v>
      </c>
    </row>
    <row r="104" spans="1:12" x14ac:dyDescent="0.25">
      <c r="B104" s="1" t="s">
        <v>62</v>
      </c>
      <c r="F104" s="7">
        <f>F103*0.141</f>
        <v>59219.999999999993</v>
      </c>
    </row>
    <row r="105" spans="1:12" s="5" customFormat="1" ht="20.25" x14ac:dyDescent="0.3">
      <c r="A105" s="1"/>
      <c r="B105" s="1" t="s">
        <v>63</v>
      </c>
      <c r="C105" s="1"/>
      <c r="D105" s="1"/>
      <c r="E105" s="1"/>
      <c r="F105" s="8">
        <f>SUM(F101:F104)</f>
        <v>4472720</v>
      </c>
      <c r="G105" s="1"/>
      <c r="H105" s="1"/>
      <c r="I105" s="1"/>
      <c r="J105" s="1"/>
      <c r="K105" s="1"/>
    </row>
    <row r="106" spans="1:12" x14ac:dyDescent="0.25">
      <c r="F106" s="7"/>
    </row>
    <row r="107" spans="1:12" x14ac:dyDescent="0.25">
      <c r="A107" s="9"/>
      <c r="F107" s="7"/>
    </row>
    <row r="108" spans="1:12" x14ac:dyDescent="0.25">
      <c r="A108" s="9"/>
      <c r="B108" s="1" t="s">
        <v>64</v>
      </c>
      <c r="F108" s="7">
        <v>720000</v>
      </c>
    </row>
    <row r="109" spans="1:12" x14ac:dyDescent="0.25">
      <c r="A109" s="9" t="s">
        <v>22</v>
      </c>
      <c r="B109" s="1" t="s">
        <v>77</v>
      </c>
      <c r="F109" s="7">
        <v>30000</v>
      </c>
    </row>
    <row r="110" spans="1:12" s="5" customFormat="1" ht="20.25" x14ac:dyDescent="0.3">
      <c r="A110" s="10" t="s">
        <v>24</v>
      </c>
      <c r="B110" s="1" t="s">
        <v>78</v>
      </c>
      <c r="C110" s="1"/>
      <c r="D110" s="1"/>
      <c r="E110" s="1"/>
      <c r="F110" s="8">
        <f>F108-F109</f>
        <v>690000</v>
      </c>
      <c r="G110" s="1"/>
      <c r="H110" s="1"/>
      <c r="I110" s="1"/>
      <c r="J110" s="1"/>
      <c r="K110" s="1"/>
      <c r="L110" s="1"/>
    </row>
    <row r="111" spans="1:12" x14ac:dyDescent="0.25">
      <c r="F111" s="7"/>
    </row>
    <row r="112" spans="1:12" x14ac:dyDescent="0.25">
      <c r="F112" s="7"/>
    </row>
    <row r="113" spans="1:12" x14ac:dyDescent="0.25">
      <c r="B113" s="1" t="s">
        <v>65</v>
      </c>
      <c r="F113" s="7">
        <f>F99</f>
        <v>2800000</v>
      </c>
    </row>
    <row r="114" spans="1:12" x14ac:dyDescent="0.25">
      <c r="B114" s="1" t="s">
        <v>63</v>
      </c>
      <c r="F114" s="7">
        <f>F105</f>
        <v>4472720</v>
      </c>
    </row>
    <row r="115" spans="1:12" x14ac:dyDescent="0.25">
      <c r="B115" s="1" t="s">
        <v>66</v>
      </c>
      <c r="F115" s="7">
        <v>100000</v>
      </c>
    </row>
    <row r="116" spans="1:12" x14ac:dyDescent="0.25">
      <c r="B116" s="1" t="s">
        <v>67</v>
      </c>
      <c r="F116" s="7">
        <f>F110</f>
        <v>690000</v>
      </c>
    </row>
    <row r="117" spans="1:12" x14ac:dyDescent="0.25">
      <c r="B117" s="1" t="s">
        <v>68</v>
      </c>
      <c r="F117" s="7">
        <v>45000</v>
      </c>
    </row>
    <row r="118" spans="1:12" s="5" customFormat="1" ht="20.25" x14ac:dyDescent="0.3">
      <c r="A118" s="1"/>
      <c r="B118" s="1" t="s">
        <v>69</v>
      </c>
      <c r="C118" s="1"/>
      <c r="D118" s="1"/>
      <c r="E118" s="1"/>
      <c r="F118" s="8">
        <f>SUM(F113:F117)</f>
        <v>8107720</v>
      </c>
      <c r="G118" s="1"/>
      <c r="H118" s="1"/>
      <c r="I118" s="1"/>
      <c r="J118" s="1"/>
      <c r="K118" s="1"/>
      <c r="L118" s="1"/>
    </row>
    <row r="119" spans="1:12" x14ac:dyDescent="0.25">
      <c r="F119" s="7"/>
    </row>
    <row r="120" spans="1:12" x14ac:dyDescent="0.25">
      <c r="B120" s="1" t="s">
        <v>70</v>
      </c>
      <c r="F120" s="7">
        <f>F91</f>
        <v>8200000</v>
      </c>
    </row>
    <row r="121" spans="1:12" x14ac:dyDescent="0.25">
      <c r="B121" s="1" t="s">
        <v>69</v>
      </c>
      <c r="F121" s="7">
        <f>F118</f>
        <v>8107720</v>
      </c>
    </row>
    <row r="122" spans="1:12" s="5" customFormat="1" ht="20.25" x14ac:dyDescent="0.3">
      <c r="A122" s="1"/>
      <c r="B122" s="1" t="s">
        <v>80</v>
      </c>
      <c r="C122" s="1"/>
      <c r="D122" s="1"/>
      <c r="E122" s="1"/>
      <c r="F122" s="8">
        <f>F120-F121</f>
        <v>92280</v>
      </c>
      <c r="G122" s="1"/>
      <c r="H122" s="1"/>
      <c r="I122" s="1"/>
    </row>
    <row r="123" spans="1:12" x14ac:dyDescent="0.25">
      <c r="F123" s="7"/>
    </row>
    <row r="124" spans="1:12" x14ac:dyDescent="0.25">
      <c r="A124" s="1" t="s">
        <v>16</v>
      </c>
      <c r="B124" s="1" t="s">
        <v>71</v>
      </c>
      <c r="F124" s="7"/>
    </row>
    <row r="125" spans="1:12" x14ac:dyDescent="0.25">
      <c r="B125" s="1" t="s">
        <v>72</v>
      </c>
      <c r="F125" s="7"/>
    </row>
    <row r="126" spans="1:12" x14ac:dyDescent="0.25">
      <c r="B126" s="1" t="s">
        <v>73</v>
      </c>
      <c r="F126" s="7"/>
    </row>
  </sheetData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2015-10-06T14:46:52Z</dcterms:modified>
</cp:coreProperties>
</file>