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Kontrollert\"/>
    </mc:Choice>
  </mc:AlternateContent>
  <xr:revisionPtr revIDLastSave="0" documentId="13_ncr:1_{4ECA7047-3AFC-4E58-A554-2E791E7386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ppgave 2.1 - 2.4" sheetId="2" r:id="rId1"/>
    <sheet name="Oppgave 2.5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1" l="1"/>
  <c r="E77" i="1"/>
  <c r="E109" i="1"/>
  <c r="E112" i="1" s="1"/>
  <c r="E60" i="1"/>
  <c r="F86" i="1" l="1"/>
  <c r="G64" i="1" l="1"/>
  <c r="G86" i="1" l="1"/>
  <c r="G85" i="1"/>
  <c r="G84" i="1"/>
  <c r="G81" i="1"/>
  <c r="G76" i="1"/>
  <c r="G72" i="1"/>
  <c r="G73" i="1"/>
  <c r="G74" i="1"/>
  <c r="G75" i="1"/>
  <c r="G71" i="1"/>
  <c r="G59" i="1"/>
  <c r="G60" i="1" s="1"/>
  <c r="G56" i="1"/>
  <c r="G55" i="1"/>
  <c r="G54" i="1"/>
  <c r="G53" i="1"/>
  <c r="G52" i="1"/>
  <c r="G50" i="1"/>
  <c r="G49" i="1"/>
  <c r="F51" i="1"/>
  <c r="F66" i="1" s="1"/>
  <c r="G57" i="1" l="1"/>
  <c r="G51" i="1"/>
  <c r="G87" i="1"/>
  <c r="G77" i="1"/>
  <c r="E57" i="1"/>
  <c r="E51" i="1"/>
  <c r="F88" i="1"/>
  <c r="F77" i="1"/>
  <c r="F57" i="1"/>
  <c r="F58" i="1" s="1"/>
  <c r="E83" i="1"/>
  <c r="E88" i="1" s="1"/>
  <c r="G82" i="1" l="1"/>
  <c r="E58" i="1"/>
  <c r="E62" i="1" s="1"/>
  <c r="G58" i="1"/>
  <c r="G62" i="1" s="1"/>
  <c r="G66" i="1" s="1"/>
  <c r="E113" i="1" s="1"/>
  <c r="E114" i="1" s="1"/>
  <c r="G83" i="1" l="1"/>
  <c r="G88" i="1" s="1"/>
  <c r="G118" i="1" s="1"/>
  <c r="E66" i="1"/>
</calcChain>
</file>

<file path=xl/sharedStrings.xml><?xml version="1.0" encoding="utf-8"?>
<sst xmlns="http://schemas.openxmlformats.org/spreadsheetml/2006/main" count="170" uniqueCount="149">
  <si>
    <t>Salgsinntekt</t>
  </si>
  <si>
    <t>Annen driftsinntekt</t>
  </si>
  <si>
    <t>Varekostnad</t>
  </si>
  <si>
    <t>Avskrivning</t>
  </si>
  <si>
    <t>Nedskrivning</t>
  </si>
  <si>
    <t>Annen driftskostnad</t>
  </si>
  <si>
    <t>Driftsresultat</t>
  </si>
  <si>
    <t>Skattekostnad</t>
  </si>
  <si>
    <t>Årsresultat</t>
  </si>
  <si>
    <t>Korrigering</t>
  </si>
  <si>
    <t>20x1 etter</t>
  </si>
  <si>
    <t>20x1 før</t>
  </si>
  <si>
    <t>Rentekostnad</t>
  </si>
  <si>
    <t>EIENDELER</t>
  </si>
  <si>
    <t>EGENKAPITAL OG GJELD</t>
  </si>
  <si>
    <t>Egenkapital</t>
  </si>
  <si>
    <t>Aksjekapital</t>
  </si>
  <si>
    <t>Annen egenkapital</t>
  </si>
  <si>
    <t>Sum egenkapital</t>
  </si>
  <si>
    <t>Leverandørgjeld</t>
  </si>
  <si>
    <t>Annen kortsiktig gjeld</t>
  </si>
  <si>
    <t>Forretningsgård</t>
  </si>
  <si>
    <t>Varebeholdning</t>
  </si>
  <si>
    <t>Bankinnskudd</t>
  </si>
  <si>
    <t>Pantelån</t>
  </si>
  <si>
    <t>Sum gjeld</t>
  </si>
  <si>
    <t>korrigering</t>
  </si>
  <si>
    <t>a)</t>
  </si>
  <si>
    <t>b)</t>
  </si>
  <si>
    <t>Sum driftsinntekter</t>
  </si>
  <si>
    <t>Sum driftskostnader</t>
  </si>
  <si>
    <t>Resultat før skattekostnad</t>
  </si>
  <si>
    <t>Resultatregnskap</t>
  </si>
  <si>
    <t>Sum eiendeler</t>
  </si>
  <si>
    <t>Sum egenkapital og gjeld</t>
  </si>
  <si>
    <t>Balanse per 31.12.</t>
  </si>
  <si>
    <t>Lønn og sosiale kostnader</t>
  </si>
  <si>
    <t>c)</t>
  </si>
  <si>
    <t>Oppgave 2.5</t>
  </si>
  <si>
    <t>Kundefordringer</t>
  </si>
  <si>
    <t>Andre fordringer</t>
  </si>
  <si>
    <t>Andre driftsmidler</t>
  </si>
  <si>
    <t>Bokført egenkapital 1.1.</t>
  </si>
  <si>
    <t>Netto finansposter</t>
  </si>
  <si>
    <t xml:space="preserve">Forretningsgården ble i utgangspunktet i vurdert til lavere takstverdi. </t>
  </si>
  <si>
    <t>Dermed er forsiktighetsprinsippet og prinsippet om beste estimat brutt.</t>
  </si>
  <si>
    <t>3, 4, 5</t>
  </si>
  <si>
    <t xml:space="preserve">Det dreier seg om undervurdering av gjeld. Det er i strid med </t>
  </si>
  <si>
    <t>forsiktighetsprinsippet. Resultatregnskap skal vise periodens inntekter</t>
  </si>
  <si>
    <t>og de kostnadene som er påløpt for å frembringe disse inntektene.</t>
  </si>
  <si>
    <t>Dette vil også være et brudd på sammenstillingsprinsippet. Dessuten</t>
  </si>
  <si>
    <t>reflekterer ikke kostnadene de økonomiske realitetene, og det strider</t>
  </si>
  <si>
    <t>mot god regnskapsskikk.</t>
  </si>
  <si>
    <t>En fordring på husleie er ikke tatt med. Det strider mot opptjenings-</t>
  </si>
  <si>
    <t>prinsippet, som krever at inntekten skal registreres i den perioden</t>
  </si>
  <si>
    <t>den er opptjent.</t>
  </si>
  <si>
    <t>Forklaring av korrigeringene:</t>
  </si>
  <si>
    <t>Ifølge regnskapsloven § 5-3 tredje ledd skal anleggsmidler nedskrives</t>
  </si>
  <si>
    <t>til virkelig verdi ved verdifall som forventes ikke å være forbigående.</t>
  </si>
  <si>
    <t>Forretningseiendommen reduseres med kr 500 000. Samtidig fører</t>
  </si>
  <si>
    <t>vi opp kr 500 000 som nedskrivning.</t>
  </si>
  <si>
    <t>Varer med inntakskost kr 45 000 er ikke kommet med ved vare-</t>
  </si>
  <si>
    <t>tellingen. Dermed på varelageret økes med samme beløp.</t>
  </si>
  <si>
    <t>Når utgående beholdning er feil, blir også varekostnaden feil. Vare-</t>
  </si>
  <si>
    <t>kostnaden beregnes slik:</t>
  </si>
  <si>
    <t>Varebeholdning 1.1.</t>
  </si>
  <si>
    <t>+</t>
  </si>
  <si>
    <t>Varekjøp</t>
  </si>
  <si>
    <t>–</t>
  </si>
  <si>
    <t>Varebeholdning 31.12.</t>
  </si>
  <si>
    <t>=</t>
  </si>
  <si>
    <t>Ubetalte renter skal føres opp som kortsiktig gjeld. Samtidig øker vi</t>
  </si>
  <si>
    <t>rentekostnadene med kr 12 000.</t>
  </si>
  <si>
    <t>Skyldige driftsutgifter føres opp som kortsiktig gjeld. Driftskostnadene</t>
  </si>
  <si>
    <t>øker samtidig med kr 24 000.</t>
  </si>
  <si>
    <t>Påløpt arbeidsgiveravgift føres opp som kortsiktig gjeld. Samtidig</t>
  </si>
  <si>
    <t>Vi har til gode kr 20 000 hos ein leieboer. Dette må føres opp som</t>
  </si>
  <si>
    <t xml:space="preserve">kortsiktig fordring. Dette er en inntekt som er opptjent i 20x1 og </t>
  </si>
  <si>
    <t>skal derfor være med som driftsinntekt i år.</t>
  </si>
  <si>
    <t>Hvordan finner vi annen egenkapital i den korrigerte balansen?</t>
  </si>
  <si>
    <t>Den enkleste måten er å ta utgangspunkt i ligningen for egenkapital:</t>
  </si>
  <si>
    <t>3 310 000 – 2 632 000 = 678 000</t>
  </si>
  <si>
    <t>Aksjekapitalen er kr 500 000. Da må annen egenkapital være kr 178 000.</t>
  </si>
  <si>
    <t>En måte:</t>
  </si>
  <si>
    <t>En annen måte:</t>
  </si>
  <si>
    <t>Vi vet at</t>
  </si>
  <si>
    <t>Egenkapital 1.1. +/– Årsresultat = Egenkapital 31.12.</t>
  </si>
  <si>
    <t>Egenkapital 1.1. finner slik:</t>
  </si>
  <si>
    <t>Bokført egenkapital 31.12.</t>
  </si>
  <si>
    <t>Årsoverskudd</t>
  </si>
  <si>
    <t>Fortsettelsen blir slik</t>
  </si>
  <si>
    <t>Korrigert årsresultat</t>
  </si>
  <si>
    <t>Egenkapital 31.12.</t>
  </si>
  <si>
    <t>har falt fra kr 250 000 til et underskudd på kr kr 237 000. Det betyr</t>
  </si>
  <si>
    <t>en forverring på kr 487 000.</t>
  </si>
  <si>
    <t>Regnskapet viste opprinnelig en egenkapital på kr 1 165 000. Etter</t>
  </si>
  <si>
    <t>korrigering av regnskapet er egenkapitalen redusert til kr 678 000, altså</t>
  </si>
  <si>
    <t>en nedgang på kr 487 000.</t>
  </si>
  <si>
    <t>Det finnes flere måter:</t>
  </si>
  <si>
    <r>
      <t>Til slutt</t>
    </r>
    <r>
      <rPr>
        <sz val="12"/>
        <rFont val="Times New Roman"/>
        <family val="1"/>
      </rPr>
      <t xml:space="preserve"> kan vi se på nettonedgangen på resultatet på kr 487 000. </t>
    </r>
  </si>
  <si>
    <t>Egenkapital 31.12. = kr (1 165 000 – 487 000) = kr 678 000</t>
  </si>
  <si>
    <t>Oppgave 2.1</t>
  </si>
  <si>
    <t>Ifølge rskl. § 3-1 første ledd skal årsregnskapet være ferdig innen</t>
  </si>
  <si>
    <t>30. juni.</t>
  </si>
  <si>
    <t>Fristen for merverdiavgiftsoppgjøret for 2. termin er 10. juni.</t>
  </si>
  <si>
    <t>Årsoppgjøret skal sendes til Regnskapsregisteret i Brønnøysund</t>
  </si>
  <si>
    <t>senest 31. juli.</t>
  </si>
  <si>
    <t>Fristen for å levere inn skattemelding (tidligere: selvangivelse) er 31. mai.</t>
  </si>
  <si>
    <t>loven § 7. Revisor må ha tid til å granske regnskapet og vil også av den</t>
  </si>
  <si>
    <t>grunn presse på for å få regnskapet ferdig langt tidligere. Dersom Ole G. Ründer</t>
  </si>
  <si>
    <t>ikke er i stand til å bruke mer tid på regnskapsføringene, må revisor anbefale</t>
  </si>
  <si>
    <t>at han enten ansetter en regnskapsmedarbeider eller får hjelp fra et</t>
  </si>
  <si>
    <t>regnskapskontor.</t>
  </si>
  <si>
    <t>Oppgave 2.2</t>
  </si>
  <si>
    <r>
      <t xml:space="preserve">Enig i utsagnet. Bokføringsloven bruker ikke ordet bilag, men </t>
    </r>
    <r>
      <rPr>
        <i/>
        <sz val="12"/>
        <rFont val="Times New Roman"/>
        <family val="1"/>
      </rPr>
      <t>dokumentasjon</t>
    </r>
  </si>
  <si>
    <r>
      <t>av bokførte opplysninger.</t>
    </r>
    <r>
      <rPr>
        <sz val="12"/>
        <rFont val="Times New Roman"/>
        <family val="1"/>
      </rPr>
      <t xml:space="preserve">Vi antar at </t>
    </r>
    <r>
      <rPr>
        <i/>
        <sz val="12"/>
        <rFont val="Times New Roman"/>
        <family val="1"/>
      </rPr>
      <t xml:space="preserve">bilag </t>
    </r>
    <r>
      <rPr>
        <sz val="12"/>
        <rFont val="Times New Roman"/>
        <family val="1"/>
      </rPr>
      <t>for alle praktiske formål</t>
    </r>
  </si>
  <si>
    <t>betyr det samme.</t>
  </si>
  <si>
    <t>Bokføringsloven lister opp åtte typer oppbevaringspliktig regnskapsmateriale</t>
  </si>
  <si>
    <t>og opererer med to tidsangivelser, se bokføringsloven § 13. For materiale</t>
  </si>
  <si>
    <t>oppbevaringstiden tre år og seks måneder. Materialet skal oppbevares</t>
  </si>
  <si>
    <t>forsvarlig sikret. Jf. bokføringsloven § 13 tredje ledd.</t>
  </si>
  <si>
    <t>Oppgave 2.3</t>
  </si>
  <si>
    <t>De grunnleggende bokføringsprinsippene finner vi i bokføringsloven § 4. Paragrafen</t>
  </si>
  <si>
    <t>omfatter ti prinsipper.</t>
  </si>
  <si>
    <t>Oppgave 2.4</t>
  </si>
  <si>
    <t>De grunnleggende regnskapsprinsippene finner vi i regnskapsloven kapittel 4.</t>
  </si>
  <si>
    <t>De meste sentrale prinsippene er</t>
  </si>
  <si>
    <t>Transaksjonsprinsippet</t>
  </si>
  <si>
    <t>Opptjeningsprinsippet</t>
  </si>
  <si>
    <t>Sammenstillingsprinsippet</t>
  </si>
  <si>
    <t>Forsiktighetsprinsippet</t>
  </si>
  <si>
    <t>Bokføringsloven kan ikke tolkes slik at et manuelt ført regnskap ikke lenger</t>
  </si>
  <si>
    <t>stiller til et regnskapssystem.</t>
  </si>
  <si>
    <t>opphold og minst innenfor de tidsfrister som gjelder for pliktig rapportering:</t>
  </si>
  <si>
    <t xml:space="preserve">Nei. Ifølge bokføringsloven § 7 skal registreringene foretas uten ugrunnet </t>
  </si>
  <si>
    <t>Delvis enig. Det vil være brudd på fullstendighetsprinsippet dersom bedriften</t>
  </si>
  <si>
    <t>utsetter å bokføre en faktura til etter rapporteringsfristene, for eksempel</t>
  </si>
  <si>
    <t>fristen for innsending av skattemelding for merverdiavgift.</t>
  </si>
  <si>
    <t>Revisor må påpeke at regnskapet ikke er tilstrekkelig à jour etter bokførings-</t>
  </si>
  <si>
    <t>nevnt i punktene 1 til 4 er oppbevaringstiden fem år. For øvrig materiale er</t>
  </si>
  <si>
    <t>er tillatt. Et manuelt ført regnskap vil kunne oppfylle alle krav som loven</t>
  </si>
  <si>
    <t>Varer med inntakskost på kr 45 000 er kjøpt inn. De er ikke solgt.</t>
  </si>
  <si>
    <t>Når de ikke tas med som varebeholdning, blir varekostnaden for høy.</t>
  </si>
  <si>
    <t>Dette er et brudd på sammenstillingsprinsippet</t>
  </si>
  <si>
    <t>bli tilsvarende lavere. Vi reduserer derfor varekostnaden med kr 45 000.</t>
  </si>
  <si>
    <t>Når vi øker utgående beholdning med kr 45 000, vil varekostnaden</t>
  </si>
  <si>
    <t>øker vi lønn og sosiale kostnader med kr 16 000.</t>
  </si>
  <si>
    <t>Eiendeler – Gjeld = Egenkapital</t>
  </si>
  <si>
    <t>Vi ser at justeringene har hatt en dramatisk virkning på årsresultatet, 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</si>
</sst>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5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2" fillId="0" borderId="26" xfId="0" applyFont="1" applyBorder="1"/>
    <xf numFmtId="0" fontId="1" fillId="0" borderId="18" xfId="0" applyFont="1" applyBorder="1"/>
    <xf numFmtId="0" fontId="1" fillId="0" borderId="19" xfId="0" applyFont="1" applyBorder="1"/>
    <xf numFmtId="3" fontId="2" fillId="0" borderId="20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21" xfId="0" applyFont="1" applyBorder="1"/>
    <xf numFmtId="0" fontId="1" fillId="0" borderId="22" xfId="0" applyFont="1" applyBorder="1"/>
    <xf numFmtId="3" fontId="2" fillId="0" borderId="2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3" xfId="0" applyFont="1" applyBorder="1"/>
    <xf numFmtId="0" fontId="1" fillId="0" borderId="6" xfId="0" applyFont="1" applyBorder="1"/>
    <xf numFmtId="3" fontId="1" fillId="0" borderId="7" xfId="0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9" xfId="0" applyFont="1" applyBorder="1"/>
    <xf numFmtId="3" fontId="1" fillId="0" borderId="11" xfId="0" applyNumberFormat="1" applyFont="1" applyBorder="1"/>
    <xf numFmtId="3" fontId="1" fillId="0" borderId="1" xfId="0" applyNumberFormat="1" applyFont="1" applyBorder="1"/>
    <xf numFmtId="3" fontId="1" fillId="0" borderId="4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Border="1"/>
    <xf numFmtId="0" fontId="2" fillId="0" borderId="8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5" xfId="0" applyFont="1" applyBorder="1"/>
    <xf numFmtId="0" fontId="1" fillId="0" borderId="0" xfId="0" applyFont="1" applyBorder="1"/>
    <xf numFmtId="0" fontId="1" fillId="0" borderId="2" xfId="0" applyFont="1" applyBorder="1"/>
    <xf numFmtId="3" fontId="1" fillId="0" borderId="5" xfId="0" applyNumberFormat="1" applyFont="1" applyBorder="1"/>
    <xf numFmtId="0" fontId="1" fillId="0" borderId="3" xfId="0" applyFont="1" applyBorder="1"/>
    <xf numFmtId="0" fontId="2" fillId="0" borderId="23" xfId="0" applyFont="1" applyBorder="1"/>
    <xf numFmtId="3" fontId="1" fillId="0" borderId="24" xfId="0" applyNumberFormat="1" applyFont="1" applyBorder="1"/>
    <xf numFmtId="3" fontId="1" fillId="0" borderId="0" xfId="0" applyNumberFormat="1" applyFont="1" applyBorder="1"/>
    <xf numFmtId="0" fontId="2" fillId="0" borderId="3" xfId="0" applyFont="1" applyBorder="1"/>
    <xf numFmtId="3" fontId="1" fillId="0" borderId="20" xfId="0" applyNumberFormat="1" applyFont="1" applyBorder="1"/>
    <xf numFmtId="3" fontId="1" fillId="0" borderId="25" xfId="0" applyNumberFormat="1" applyFont="1" applyBorder="1"/>
    <xf numFmtId="0" fontId="3" fillId="0" borderId="0" xfId="0" applyFont="1"/>
    <xf numFmtId="0" fontId="1" fillId="0" borderId="15" xfId="0" applyFont="1" applyFill="1" applyBorder="1"/>
    <xf numFmtId="0" fontId="4" fillId="0" borderId="3" xfId="0" applyFont="1" applyFill="1" applyBorder="1"/>
    <xf numFmtId="0" fontId="4" fillId="0" borderId="0" xfId="0" applyFont="1" applyBorder="1"/>
    <xf numFmtId="0" fontId="4" fillId="0" borderId="2" xfId="0" applyFont="1" applyBorder="1"/>
    <xf numFmtId="3" fontId="4" fillId="0" borderId="1" xfId="0" applyNumberFormat="1" applyFont="1" applyBorder="1"/>
    <xf numFmtId="0" fontId="4" fillId="0" borderId="0" xfId="0" applyFont="1"/>
    <xf numFmtId="0" fontId="2" fillId="0" borderId="18" xfId="0" applyFont="1" applyBorder="1"/>
    <xf numFmtId="0" fontId="2" fillId="0" borderId="14" xfId="0" applyFont="1" applyBorder="1"/>
    <xf numFmtId="0" fontId="1" fillId="0" borderId="16" xfId="0" applyFont="1" applyFill="1" applyBorder="1"/>
    <xf numFmtId="0" fontId="4" fillId="0" borderId="0" xfId="0" applyFont="1" applyFill="1" applyBorder="1"/>
    <xf numFmtId="0" fontId="2" fillId="0" borderId="13" xfId="0" applyFont="1" applyBorder="1"/>
    <xf numFmtId="0" fontId="2" fillId="0" borderId="21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21" xfId="0" applyNumberFormat="1" applyFont="1" applyBorder="1"/>
    <xf numFmtId="3" fontId="1" fillId="0" borderId="27" xfId="0" applyNumberFormat="1" applyFont="1" applyBorder="1"/>
    <xf numFmtId="3" fontId="1" fillId="0" borderId="14" xfId="0" applyNumberFormat="1" applyFont="1" applyBorder="1"/>
    <xf numFmtId="0" fontId="2" fillId="0" borderId="0" xfId="0" applyFont="1" applyAlignment="1">
      <alignment horizontal="left"/>
    </xf>
    <xf numFmtId="0" fontId="5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2" xfId="0" applyFont="1" applyBorder="1"/>
    <xf numFmtId="3" fontId="6" fillId="0" borderId="1" xfId="0" applyNumberFormat="1" applyFont="1" applyBorder="1"/>
    <xf numFmtId="0" fontId="6" fillId="0" borderId="0" xfId="0" applyFont="1"/>
    <xf numFmtId="0" fontId="6" fillId="0" borderId="3" xfId="0" applyFont="1" applyBorder="1"/>
    <xf numFmtId="0" fontId="1" fillId="0" borderId="0" xfId="0" applyFont="1" applyAlignment="1">
      <alignment horizontal="left" indent="1"/>
    </xf>
    <xf numFmtId="0" fontId="1" fillId="0" borderId="0" xfId="0" quotePrefix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1"/>
  <sheetViews>
    <sheetView showGridLines="0" topLeftCell="A5" workbookViewId="0">
      <selection activeCell="L8" sqref="L8"/>
    </sheetView>
  </sheetViews>
  <sheetFormatPr baseColWidth="10" defaultRowHeight="15.75" x14ac:dyDescent="0.25"/>
  <cols>
    <col min="1" max="1" width="5.7109375" style="1" customWidth="1"/>
    <col min="2" max="2" width="2.85546875" style="1" customWidth="1"/>
    <col min="3" max="16384" width="11.42578125" style="1"/>
  </cols>
  <sheetData>
    <row r="1" spans="1:3" x14ac:dyDescent="0.25">
      <c r="A1" s="3" t="s">
        <v>101</v>
      </c>
      <c r="B1" s="3"/>
    </row>
    <row r="3" spans="1:3" x14ac:dyDescent="0.25">
      <c r="A3" s="1" t="s">
        <v>27</v>
      </c>
      <c r="B3" s="1" t="s">
        <v>134</v>
      </c>
    </row>
    <row r="4" spans="1:3" x14ac:dyDescent="0.25">
      <c r="B4" s="1" t="s">
        <v>133</v>
      </c>
    </row>
    <row r="5" spans="1:3" x14ac:dyDescent="0.25">
      <c r="B5" s="69" t="s">
        <v>68</v>
      </c>
      <c r="C5" s="1" t="s">
        <v>107</v>
      </c>
    </row>
    <row r="6" spans="1:3" x14ac:dyDescent="0.25">
      <c r="B6" s="1" t="s">
        <v>68</v>
      </c>
      <c r="C6" s="1" t="s">
        <v>105</v>
      </c>
    </row>
    <row r="7" spans="1:3" x14ac:dyDescent="0.25">
      <c r="C7" s="1" t="s">
        <v>106</v>
      </c>
    </row>
    <row r="8" spans="1:3" x14ac:dyDescent="0.25">
      <c r="B8" s="1" t="s">
        <v>68</v>
      </c>
      <c r="C8" s="1" t="s">
        <v>102</v>
      </c>
    </row>
    <row r="9" spans="1:3" x14ac:dyDescent="0.25">
      <c r="C9" s="1" t="s">
        <v>103</v>
      </c>
    </row>
    <row r="10" spans="1:3" x14ac:dyDescent="0.25">
      <c r="B10" s="1" t="s">
        <v>68</v>
      </c>
      <c r="C10" s="1" t="s">
        <v>104</v>
      </c>
    </row>
    <row r="12" spans="1:3" x14ac:dyDescent="0.25">
      <c r="A12" s="1" t="s">
        <v>28</v>
      </c>
      <c r="B12" s="1" t="s">
        <v>138</v>
      </c>
    </row>
    <row r="13" spans="1:3" x14ac:dyDescent="0.25">
      <c r="B13" s="1" t="s">
        <v>108</v>
      </c>
    </row>
    <row r="14" spans="1:3" x14ac:dyDescent="0.25">
      <c r="B14" s="1" t="s">
        <v>109</v>
      </c>
    </row>
    <row r="15" spans="1:3" x14ac:dyDescent="0.25">
      <c r="B15" s="1" t="s">
        <v>110</v>
      </c>
    </row>
    <row r="16" spans="1:3" x14ac:dyDescent="0.25">
      <c r="B16" s="1" t="s">
        <v>111</v>
      </c>
    </row>
    <row r="17" spans="1:2" x14ac:dyDescent="0.25">
      <c r="B17" s="1" t="s">
        <v>112</v>
      </c>
    </row>
    <row r="20" spans="1:2" x14ac:dyDescent="0.25">
      <c r="A20" s="3" t="s">
        <v>113</v>
      </c>
    </row>
    <row r="22" spans="1:2" x14ac:dyDescent="0.25">
      <c r="A22" s="54">
        <v>1</v>
      </c>
      <c r="B22" s="1" t="s">
        <v>135</v>
      </c>
    </row>
    <row r="23" spans="1:2" x14ac:dyDescent="0.25">
      <c r="A23" s="54"/>
      <c r="B23" s="1" t="s">
        <v>136</v>
      </c>
    </row>
    <row r="24" spans="1:2" x14ac:dyDescent="0.25">
      <c r="A24" s="54"/>
      <c r="B24" s="1" t="s">
        <v>137</v>
      </c>
    </row>
    <row r="25" spans="1:2" x14ac:dyDescent="0.25">
      <c r="A25" s="54">
        <v>2</v>
      </c>
      <c r="B25" s="1" t="s">
        <v>114</v>
      </c>
    </row>
    <row r="26" spans="1:2" x14ac:dyDescent="0.25">
      <c r="A26" s="54"/>
      <c r="B26" s="70" t="s">
        <v>115</v>
      </c>
    </row>
    <row r="27" spans="1:2" x14ac:dyDescent="0.25">
      <c r="A27" s="54"/>
      <c r="B27" s="1" t="s">
        <v>116</v>
      </c>
    </row>
    <row r="28" spans="1:2" x14ac:dyDescent="0.25">
      <c r="A28" s="54">
        <v>3</v>
      </c>
      <c r="B28" s="1" t="s">
        <v>117</v>
      </c>
    </row>
    <row r="29" spans="1:2" x14ac:dyDescent="0.25">
      <c r="A29" s="54"/>
      <c r="B29" s="1" t="s">
        <v>118</v>
      </c>
    </row>
    <row r="30" spans="1:2" x14ac:dyDescent="0.25">
      <c r="B30" s="1" t="s">
        <v>139</v>
      </c>
    </row>
    <row r="31" spans="1:2" x14ac:dyDescent="0.25">
      <c r="B31" s="1" t="s">
        <v>119</v>
      </c>
    </row>
    <row r="32" spans="1:2" x14ac:dyDescent="0.25">
      <c r="B32" s="1" t="s">
        <v>120</v>
      </c>
    </row>
    <row r="33" spans="1:3" x14ac:dyDescent="0.25">
      <c r="A33" s="54">
        <v>4</v>
      </c>
      <c r="B33" s="1" t="s">
        <v>131</v>
      </c>
    </row>
    <row r="34" spans="1:3" x14ac:dyDescent="0.25">
      <c r="B34" s="1" t="s">
        <v>140</v>
      </c>
    </row>
    <row r="35" spans="1:3" x14ac:dyDescent="0.25">
      <c r="B35" s="1" t="s">
        <v>132</v>
      </c>
    </row>
    <row r="38" spans="1:3" x14ac:dyDescent="0.25">
      <c r="A38" s="3" t="s">
        <v>121</v>
      </c>
    </row>
    <row r="40" spans="1:3" x14ac:dyDescent="0.25">
      <c r="A40" s="1" t="s">
        <v>122</v>
      </c>
    </row>
    <row r="41" spans="1:3" x14ac:dyDescent="0.25">
      <c r="A41" s="1" t="s">
        <v>123</v>
      </c>
    </row>
    <row r="44" spans="1:3" x14ac:dyDescent="0.25">
      <c r="A44" s="3" t="s">
        <v>124</v>
      </c>
    </row>
    <row r="46" spans="1:3" x14ac:dyDescent="0.25">
      <c r="A46" s="1" t="s">
        <v>125</v>
      </c>
    </row>
    <row r="47" spans="1:3" x14ac:dyDescent="0.25">
      <c r="A47" s="1" t="s">
        <v>126</v>
      </c>
    </row>
    <row r="48" spans="1:3" x14ac:dyDescent="0.25">
      <c r="B48" s="1" t="s">
        <v>68</v>
      </c>
      <c r="C48" s="1" t="s">
        <v>127</v>
      </c>
    </row>
    <row r="49" spans="2:3" x14ac:dyDescent="0.25">
      <c r="B49" s="1" t="s">
        <v>68</v>
      </c>
      <c r="C49" s="1" t="s">
        <v>128</v>
      </c>
    </row>
    <row r="50" spans="2:3" x14ac:dyDescent="0.25">
      <c r="B50" s="1" t="s">
        <v>68</v>
      </c>
      <c r="C50" s="1" t="s">
        <v>129</v>
      </c>
    </row>
    <row r="51" spans="2:3" x14ac:dyDescent="0.25">
      <c r="B51" s="1" t="s">
        <v>68</v>
      </c>
      <c r="C51" s="1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&amp;CSide &amp;P av &amp;N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4"/>
  <sheetViews>
    <sheetView showGridLines="0" showZeros="0" tabSelected="1" workbookViewId="0">
      <selection activeCell="A5" sqref="A5"/>
    </sheetView>
  </sheetViews>
  <sheetFormatPr baseColWidth="10" defaultRowHeight="15.75" x14ac:dyDescent="0.25"/>
  <cols>
    <col min="1" max="1" width="7" style="1" customWidth="1"/>
    <col min="2" max="2" width="3.7109375" style="1" customWidth="1"/>
    <col min="3" max="3" width="23.42578125" style="1" customWidth="1"/>
    <col min="4" max="4" width="4.7109375" style="1" customWidth="1"/>
    <col min="5" max="7" width="12.140625" style="2" customWidth="1"/>
    <col min="8" max="16384" width="11.42578125" style="1"/>
  </cols>
  <sheetData>
    <row r="1" spans="1:3" x14ac:dyDescent="0.25">
      <c r="A1" s="3" t="s">
        <v>38</v>
      </c>
      <c r="B1" s="3"/>
    </row>
    <row r="2" spans="1:3" x14ac:dyDescent="0.25">
      <c r="A2" s="1" t="s">
        <v>27</v>
      </c>
      <c r="B2" s="52">
        <v>1</v>
      </c>
      <c r="C2" s="1" t="s">
        <v>44</v>
      </c>
    </row>
    <row r="3" spans="1:3" x14ac:dyDescent="0.25">
      <c r="B3" s="52"/>
      <c r="C3" s="1" t="s">
        <v>45</v>
      </c>
    </row>
    <row r="4" spans="1:3" x14ac:dyDescent="0.25">
      <c r="B4" s="52">
        <v>2</v>
      </c>
      <c r="C4" s="1" t="s">
        <v>141</v>
      </c>
    </row>
    <row r="5" spans="1:3" x14ac:dyDescent="0.25">
      <c r="B5" s="52"/>
      <c r="C5" s="1" t="s">
        <v>142</v>
      </c>
    </row>
    <row r="6" spans="1:3" x14ac:dyDescent="0.25">
      <c r="B6" s="52"/>
      <c r="C6" s="1" t="s">
        <v>143</v>
      </c>
    </row>
    <row r="7" spans="1:3" x14ac:dyDescent="0.25">
      <c r="B7" s="54" t="s">
        <v>46</v>
      </c>
    </row>
    <row r="8" spans="1:3" x14ac:dyDescent="0.25">
      <c r="B8" s="52"/>
      <c r="C8" s="1" t="s">
        <v>47</v>
      </c>
    </row>
    <row r="9" spans="1:3" x14ac:dyDescent="0.25">
      <c r="B9" s="52"/>
      <c r="C9" s="1" t="s">
        <v>48</v>
      </c>
    </row>
    <row r="10" spans="1:3" x14ac:dyDescent="0.25">
      <c r="B10" s="52"/>
      <c r="C10" s="1" t="s">
        <v>49</v>
      </c>
    </row>
    <row r="11" spans="1:3" x14ac:dyDescent="0.25">
      <c r="B11" s="52"/>
      <c r="C11" s="1" t="s">
        <v>50</v>
      </c>
    </row>
    <row r="12" spans="1:3" x14ac:dyDescent="0.25">
      <c r="B12" s="52"/>
      <c r="C12" s="1" t="s">
        <v>51</v>
      </c>
    </row>
    <row r="13" spans="1:3" x14ac:dyDescent="0.25">
      <c r="B13" s="52"/>
      <c r="C13" s="1" t="s">
        <v>52</v>
      </c>
    </row>
    <row r="14" spans="1:3" x14ac:dyDescent="0.25">
      <c r="B14" s="52">
        <v>6</v>
      </c>
      <c r="C14" s="1" t="s">
        <v>53</v>
      </c>
    </row>
    <row r="15" spans="1:3" x14ac:dyDescent="0.25">
      <c r="A15" s="3"/>
      <c r="B15" s="53"/>
      <c r="C15" s="1" t="s">
        <v>54</v>
      </c>
    </row>
    <row r="16" spans="1:3" x14ac:dyDescent="0.25">
      <c r="A16" s="3"/>
      <c r="B16" s="53"/>
      <c r="C16" s="1" t="s">
        <v>55</v>
      </c>
    </row>
    <row r="17" spans="1:5" x14ac:dyDescent="0.25">
      <c r="A17" s="3"/>
      <c r="B17" s="53"/>
    </row>
    <row r="18" spans="1:5" x14ac:dyDescent="0.25">
      <c r="A18" s="1" t="s">
        <v>28</v>
      </c>
      <c r="B18" s="60" t="s">
        <v>56</v>
      </c>
    </row>
    <row r="19" spans="1:5" x14ac:dyDescent="0.25">
      <c r="A19" s="3"/>
      <c r="B19" s="54"/>
    </row>
    <row r="20" spans="1:5" x14ac:dyDescent="0.25">
      <c r="A20" s="3"/>
      <c r="B20" s="52">
        <v>1</v>
      </c>
      <c r="C20" s="1" t="s">
        <v>57</v>
      </c>
    </row>
    <row r="21" spans="1:5" x14ac:dyDescent="0.25">
      <c r="A21" s="3"/>
      <c r="B21" s="52"/>
      <c r="C21" s="1" t="s">
        <v>58</v>
      </c>
    </row>
    <row r="22" spans="1:5" x14ac:dyDescent="0.25">
      <c r="A22" s="3"/>
      <c r="B22" s="52"/>
      <c r="C22" s="1" t="s">
        <v>59</v>
      </c>
    </row>
    <row r="23" spans="1:5" x14ac:dyDescent="0.25">
      <c r="A23" s="3"/>
      <c r="B23" s="52"/>
      <c r="C23" s="1" t="s">
        <v>60</v>
      </c>
    </row>
    <row r="24" spans="1:5" x14ac:dyDescent="0.25">
      <c r="A24" s="3"/>
      <c r="B24" s="52">
        <v>2</v>
      </c>
      <c r="C24" s="1" t="s">
        <v>61</v>
      </c>
    </row>
    <row r="25" spans="1:5" x14ac:dyDescent="0.25">
      <c r="A25" s="3"/>
      <c r="B25" s="54"/>
      <c r="C25" s="1" t="s">
        <v>62</v>
      </c>
    </row>
    <row r="26" spans="1:5" x14ac:dyDescent="0.25">
      <c r="A26" s="3"/>
      <c r="B26" s="54"/>
    </row>
    <row r="27" spans="1:5" x14ac:dyDescent="0.25">
      <c r="A27" s="3"/>
      <c r="B27" s="54"/>
      <c r="C27" s="1" t="s">
        <v>63</v>
      </c>
    </row>
    <row r="28" spans="1:5" x14ac:dyDescent="0.25">
      <c r="A28" s="3"/>
      <c r="B28" s="54"/>
      <c r="C28" s="1" t="s">
        <v>64</v>
      </c>
    </row>
    <row r="29" spans="1:5" x14ac:dyDescent="0.25">
      <c r="A29" s="3"/>
      <c r="B29" s="54"/>
    </row>
    <row r="30" spans="1:5" x14ac:dyDescent="0.25">
      <c r="A30" s="3"/>
      <c r="B30" s="54"/>
      <c r="C30" s="1" t="s">
        <v>65</v>
      </c>
    </row>
    <row r="31" spans="1:5" x14ac:dyDescent="0.25">
      <c r="A31" s="3"/>
      <c r="B31" s="55" t="s">
        <v>66</v>
      </c>
      <c r="C31" s="1" t="s">
        <v>67</v>
      </c>
      <c r="E31" s="59"/>
    </row>
    <row r="32" spans="1:5" x14ac:dyDescent="0.25">
      <c r="A32" s="3"/>
      <c r="B32" s="56" t="s">
        <v>68</v>
      </c>
      <c r="C32" s="1" t="s">
        <v>69</v>
      </c>
      <c r="E32" s="57"/>
    </row>
    <row r="33" spans="1:7" x14ac:dyDescent="0.25">
      <c r="A33" s="3"/>
      <c r="B33" s="55" t="s">
        <v>70</v>
      </c>
      <c r="C33" s="1" t="s">
        <v>2</v>
      </c>
      <c r="E33" s="58"/>
    </row>
    <row r="34" spans="1:7" x14ac:dyDescent="0.25">
      <c r="A34" s="3"/>
      <c r="B34" s="54"/>
    </row>
    <row r="35" spans="1:7" x14ac:dyDescent="0.25">
      <c r="A35" s="3"/>
      <c r="B35" s="54"/>
      <c r="C35" s="1" t="s">
        <v>145</v>
      </c>
    </row>
    <row r="36" spans="1:7" x14ac:dyDescent="0.25">
      <c r="A36" s="3"/>
      <c r="B36" s="54"/>
      <c r="C36" s="1" t="s">
        <v>144</v>
      </c>
    </row>
    <row r="37" spans="1:7" x14ac:dyDescent="0.25">
      <c r="A37" s="3"/>
      <c r="B37" s="52">
        <v>3</v>
      </c>
      <c r="C37" s="1" t="s">
        <v>71</v>
      </c>
    </row>
    <row r="38" spans="1:7" x14ac:dyDescent="0.25">
      <c r="A38" s="3"/>
      <c r="B38" s="52"/>
      <c r="C38" s="1" t="s">
        <v>72</v>
      </c>
    </row>
    <row r="39" spans="1:7" x14ac:dyDescent="0.25">
      <c r="A39" s="3"/>
      <c r="B39" s="52">
        <v>4</v>
      </c>
      <c r="C39" s="1" t="s">
        <v>73</v>
      </c>
    </row>
    <row r="40" spans="1:7" x14ac:dyDescent="0.25">
      <c r="A40" s="3"/>
      <c r="B40" s="52"/>
      <c r="C40" s="1" t="s">
        <v>74</v>
      </c>
    </row>
    <row r="41" spans="1:7" x14ac:dyDescent="0.25">
      <c r="A41" s="3"/>
      <c r="B41" s="52">
        <v>5</v>
      </c>
      <c r="C41" s="1" t="s">
        <v>75</v>
      </c>
    </row>
    <row r="42" spans="1:7" x14ac:dyDescent="0.25">
      <c r="A42" s="3"/>
      <c r="B42" s="52"/>
      <c r="C42" s="1" t="s">
        <v>146</v>
      </c>
    </row>
    <row r="43" spans="1:7" x14ac:dyDescent="0.25">
      <c r="A43" s="3"/>
      <c r="B43" s="52">
        <v>6</v>
      </c>
      <c r="C43" s="1" t="s">
        <v>76</v>
      </c>
    </row>
    <row r="44" spans="1:7" x14ac:dyDescent="0.25">
      <c r="A44" s="3"/>
      <c r="B44" s="52"/>
      <c r="C44" s="1" t="s">
        <v>77</v>
      </c>
    </row>
    <row r="45" spans="1:7" x14ac:dyDescent="0.25">
      <c r="A45" s="3"/>
      <c r="B45" s="52"/>
      <c r="C45" s="1" t="s">
        <v>78</v>
      </c>
    </row>
    <row r="46" spans="1:7" x14ac:dyDescent="0.25">
      <c r="A46" s="1" t="s">
        <v>28</v>
      </c>
      <c r="B46" s="52"/>
    </row>
    <row r="47" spans="1:7" x14ac:dyDescent="0.25">
      <c r="A47" s="4" t="s">
        <v>32</v>
      </c>
      <c r="B47" s="45"/>
      <c r="C47" s="5"/>
      <c r="D47" s="6"/>
      <c r="E47" s="7" t="s">
        <v>11</v>
      </c>
      <c r="F47" s="7" t="s">
        <v>9</v>
      </c>
      <c r="G47" s="7" t="s">
        <v>10</v>
      </c>
    </row>
    <row r="48" spans="1:7" x14ac:dyDescent="0.25">
      <c r="A48" s="8"/>
      <c r="B48" s="9"/>
      <c r="C48" s="9"/>
      <c r="D48" s="10"/>
      <c r="E48" s="11" t="s">
        <v>26</v>
      </c>
      <c r="F48" s="11"/>
      <c r="G48" s="11" t="s">
        <v>26</v>
      </c>
    </row>
    <row r="49" spans="1:13" x14ac:dyDescent="0.25">
      <c r="A49" s="12" t="s">
        <v>0</v>
      </c>
      <c r="B49" s="13"/>
      <c r="C49" s="13"/>
      <c r="D49" s="14"/>
      <c r="E49" s="15">
        <v>5700000</v>
      </c>
      <c r="F49" s="15"/>
      <c r="G49" s="15">
        <f>SUM(E49:F49)</f>
        <v>5700000</v>
      </c>
    </row>
    <row r="50" spans="1:13" x14ac:dyDescent="0.25">
      <c r="A50" s="16" t="s">
        <v>1</v>
      </c>
      <c r="B50" s="17"/>
      <c r="C50" s="17"/>
      <c r="D50" s="18"/>
      <c r="E50" s="19">
        <v>300000</v>
      </c>
      <c r="F50" s="19">
        <v>20000</v>
      </c>
      <c r="G50" s="20">
        <f>SUM(E50:F50)</f>
        <v>320000</v>
      </c>
    </row>
    <row r="51" spans="1:13" s="38" customFormat="1" ht="20.25" x14ac:dyDescent="0.3">
      <c r="A51" s="16" t="s">
        <v>29</v>
      </c>
      <c r="B51" s="17"/>
      <c r="C51" s="17"/>
      <c r="D51" s="18"/>
      <c r="E51" s="21">
        <f>SUM(E49:E50)</f>
        <v>6000000</v>
      </c>
      <c r="F51" s="21">
        <f>SUM(F49:F50)</f>
        <v>20000</v>
      </c>
      <c r="G51" s="21">
        <f>SUM(G49:G50)</f>
        <v>6020000</v>
      </c>
      <c r="H51" s="1"/>
      <c r="I51" s="1"/>
      <c r="J51" s="1"/>
      <c r="K51" s="1"/>
    </row>
    <row r="52" spans="1:13" s="38" customFormat="1" ht="20.25" x14ac:dyDescent="0.3">
      <c r="A52" s="16" t="s">
        <v>2</v>
      </c>
      <c r="B52" s="17"/>
      <c r="C52" s="17"/>
      <c r="D52" s="18"/>
      <c r="E52" s="15">
        <v>3300000</v>
      </c>
      <c r="F52" s="15">
        <v>-45000</v>
      </c>
      <c r="G52" s="15">
        <f t="shared" ref="G52:G56" si="0">SUM(E52:F52)</f>
        <v>3255000</v>
      </c>
      <c r="H52" s="1"/>
      <c r="I52" s="1"/>
      <c r="J52" s="1"/>
      <c r="K52" s="1"/>
    </row>
    <row r="53" spans="1:13" x14ac:dyDescent="0.25">
      <c r="A53" s="16" t="s">
        <v>36</v>
      </c>
      <c r="B53" s="17"/>
      <c r="C53" s="17"/>
      <c r="D53" s="18"/>
      <c r="E53" s="22">
        <v>1380000</v>
      </c>
      <c r="F53" s="22">
        <v>16000</v>
      </c>
      <c r="G53" s="15">
        <f t="shared" si="0"/>
        <v>1396000</v>
      </c>
    </row>
    <row r="54" spans="1:13" x14ac:dyDescent="0.25">
      <c r="A54" s="16" t="s">
        <v>3</v>
      </c>
      <c r="B54" s="17"/>
      <c r="C54" s="17"/>
      <c r="D54" s="18"/>
      <c r="E54" s="22">
        <v>200000</v>
      </c>
      <c r="F54" s="22"/>
      <c r="G54" s="15">
        <f t="shared" si="0"/>
        <v>200000</v>
      </c>
    </row>
    <row r="55" spans="1:13" x14ac:dyDescent="0.25">
      <c r="A55" s="16" t="s">
        <v>4</v>
      </c>
      <c r="B55" s="17"/>
      <c r="C55" s="17"/>
      <c r="D55" s="18"/>
      <c r="E55" s="22"/>
      <c r="F55" s="22">
        <v>500000</v>
      </c>
      <c r="G55" s="15">
        <f t="shared" si="0"/>
        <v>500000</v>
      </c>
    </row>
    <row r="56" spans="1:13" x14ac:dyDescent="0.25">
      <c r="A56" s="16" t="s">
        <v>5</v>
      </c>
      <c r="B56" s="17"/>
      <c r="C56" s="17"/>
      <c r="D56" s="18"/>
      <c r="E56" s="19">
        <v>750000</v>
      </c>
      <c r="F56" s="23">
        <v>24000</v>
      </c>
      <c r="G56" s="23">
        <f t="shared" si="0"/>
        <v>774000</v>
      </c>
    </row>
    <row r="57" spans="1:13" s="38" customFormat="1" ht="20.25" x14ac:dyDescent="0.3">
      <c r="A57" s="16" t="s">
        <v>30</v>
      </c>
      <c r="B57" s="17"/>
      <c r="C57" s="17"/>
      <c r="D57" s="18"/>
      <c r="E57" s="21">
        <f>SUM(E52:E56)</f>
        <v>5630000</v>
      </c>
      <c r="F57" s="21">
        <f>SUM(F49:F56)</f>
        <v>535000</v>
      </c>
      <c r="G57" s="21">
        <f>SUM(G52:G56)</f>
        <v>6125000</v>
      </c>
      <c r="H57" s="1"/>
      <c r="I57" s="1"/>
      <c r="J57" s="1"/>
      <c r="K57" s="1"/>
      <c r="L57" s="1"/>
      <c r="M57" s="1"/>
    </row>
    <row r="58" spans="1:13" s="38" customFormat="1" ht="20.25" x14ac:dyDescent="0.3">
      <c r="A58" s="24" t="s">
        <v>6</v>
      </c>
      <c r="B58" s="46"/>
      <c r="C58" s="17"/>
      <c r="D58" s="18"/>
      <c r="E58" s="21">
        <f>E51-E57</f>
        <v>370000</v>
      </c>
      <c r="F58" s="21">
        <f>F51-F57</f>
        <v>-515000</v>
      </c>
      <c r="G58" s="21">
        <f>G51-G57</f>
        <v>-105000</v>
      </c>
      <c r="H58" s="1"/>
      <c r="I58" s="1"/>
      <c r="J58" s="1"/>
      <c r="K58" s="1"/>
      <c r="L58" s="1"/>
      <c r="M58" s="1"/>
    </row>
    <row r="59" spans="1:13" s="38" customFormat="1" ht="20.25" x14ac:dyDescent="0.3">
      <c r="A59" s="12" t="s">
        <v>12</v>
      </c>
      <c r="B59" s="13"/>
      <c r="C59" s="13"/>
      <c r="D59" s="14"/>
      <c r="E59" s="21">
        <v>48000</v>
      </c>
      <c r="F59" s="21">
        <v>12000</v>
      </c>
      <c r="G59" s="21">
        <f>SUM(E59:F59)</f>
        <v>60000</v>
      </c>
      <c r="H59" s="1"/>
      <c r="I59" s="1"/>
      <c r="J59" s="1"/>
      <c r="K59" s="1"/>
    </row>
    <row r="60" spans="1:13" s="38" customFormat="1" ht="20.25" x14ac:dyDescent="0.3">
      <c r="A60" s="39" t="s">
        <v>43</v>
      </c>
      <c r="B60" s="47"/>
      <c r="C60" s="25"/>
      <c r="D60" s="26"/>
      <c r="E60" s="20">
        <f>-E59</f>
        <v>-48000</v>
      </c>
      <c r="F60" s="20"/>
      <c r="G60" s="20">
        <f t="shared" ref="G60" si="1">-G59</f>
        <v>-60000</v>
      </c>
      <c r="H60" s="1"/>
      <c r="I60" s="1"/>
      <c r="J60" s="1"/>
      <c r="K60" s="1"/>
    </row>
    <row r="61" spans="1:13" s="44" customFormat="1" ht="8.25" x14ac:dyDescent="0.15">
      <c r="A61" s="40"/>
      <c r="B61" s="48"/>
      <c r="C61" s="41"/>
      <c r="D61" s="42"/>
      <c r="E61" s="43"/>
      <c r="F61" s="43"/>
      <c r="G61" s="43"/>
    </row>
    <row r="62" spans="1:13" x14ac:dyDescent="0.25">
      <c r="A62" s="27" t="s">
        <v>31</v>
      </c>
      <c r="B62" s="49"/>
      <c r="C62" s="13"/>
      <c r="D62" s="14"/>
      <c r="E62" s="15">
        <f>E58-E59</f>
        <v>322000</v>
      </c>
      <c r="F62" s="15"/>
      <c r="G62" s="15">
        <f>G58-G59</f>
        <v>-165000</v>
      </c>
    </row>
    <row r="63" spans="1:13" s="66" customFormat="1" ht="8.25" x14ac:dyDescent="0.15">
      <c r="A63" s="61"/>
      <c r="B63" s="62"/>
      <c r="C63" s="63"/>
      <c r="D63" s="64"/>
      <c r="E63" s="65"/>
      <c r="F63" s="65"/>
      <c r="G63" s="65"/>
    </row>
    <row r="64" spans="1:13" x14ac:dyDescent="0.25">
      <c r="A64" s="12" t="s">
        <v>7</v>
      </c>
      <c r="B64" s="13"/>
      <c r="C64" s="13"/>
      <c r="D64" s="14"/>
      <c r="E64" s="30">
        <v>72000</v>
      </c>
      <c r="F64" s="30"/>
      <c r="G64" s="15">
        <f>E64</f>
        <v>72000</v>
      </c>
    </row>
    <row r="65" spans="1:9" s="66" customFormat="1" ht="8.25" x14ac:dyDescent="0.15">
      <c r="A65" s="67"/>
      <c r="B65" s="63"/>
      <c r="C65" s="63"/>
      <c r="D65" s="64"/>
      <c r="E65" s="65"/>
      <c r="F65" s="65"/>
      <c r="G65" s="65"/>
    </row>
    <row r="66" spans="1:9" x14ac:dyDescent="0.25">
      <c r="A66" s="32" t="s">
        <v>8</v>
      </c>
      <c r="B66" s="50"/>
      <c r="C66" s="9"/>
      <c r="D66" s="10"/>
      <c r="E66" s="33">
        <f>E62-E64</f>
        <v>250000</v>
      </c>
      <c r="F66" s="33">
        <f>F51-F52-F53-F55-F56-F59</f>
        <v>-487000</v>
      </c>
      <c r="G66" s="33">
        <f>G62-G64</f>
        <v>-237000</v>
      </c>
      <c r="I66" s="2"/>
    </row>
    <row r="67" spans="1:9" x14ac:dyDescent="0.25">
      <c r="A67" s="28"/>
      <c r="B67" s="28"/>
      <c r="C67" s="28"/>
      <c r="D67" s="28"/>
      <c r="E67" s="34"/>
      <c r="F67" s="34"/>
      <c r="G67" s="34"/>
      <c r="I67" s="2"/>
    </row>
    <row r="68" spans="1:9" x14ac:dyDescent="0.25">
      <c r="A68" s="4" t="s">
        <v>35</v>
      </c>
      <c r="B68" s="45"/>
      <c r="C68" s="5"/>
      <c r="D68" s="6"/>
      <c r="E68" s="7" t="s">
        <v>11</v>
      </c>
      <c r="F68" s="7" t="s">
        <v>9</v>
      </c>
      <c r="G68" s="7" t="s">
        <v>10</v>
      </c>
    </row>
    <row r="69" spans="1:9" x14ac:dyDescent="0.25">
      <c r="A69" s="8"/>
      <c r="B69" s="9"/>
      <c r="C69" s="9"/>
      <c r="D69" s="10"/>
      <c r="E69" s="11" t="s">
        <v>26</v>
      </c>
      <c r="F69" s="11"/>
      <c r="G69" s="11" t="s">
        <v>26</v>
      </c>
    </row>
    <row r="70" spans="1:9" x14ac:dyDescent="0.25">
      <c r="A70" s="35" t="s">
        <v>13</v>
      </c>
      <c r="B70" s="51"/>
      <c r="C70" s="28"/>
      <c r="D70" s="29"/>
      <c r="E70" s="36"/>
      <c r="F70" s="36"/>
      <c r="G70" s="36"/>
    </row>
    <row r="71" spans="1:9" x14ac:dyDescent="0.25">
      <c r="A71" s="12" t="s">
        <v>21</v>
      </c>
      <c r="B71" s="13"/>
      <c r="C71" s="13"/>
      <c r="D71" s="14"/>
      <c r="E71" s="15">
        <v>2500000</v>
      </c>
      <c r="F71" s="15">
        <v>-500000</v>
      </c>
      <c r="G71" s="15">
        <f>SUM(E71:F71)</f>
        <v>2000000</v>
      </c>
    </row>
    <row r="72" spans="1:9" x14ac:dyDescent="0.25">
      <c r="A72" s="16" t="s">
        <v>41</v>
      </c>
      <c r="B72" s="17"/>
      <c r="C72" s="17"/>
      <c r="D72" s="18"/>
      <c r="E72" s="22">
        <v>500000</v>
      </c>
      <c r="F72" s="22"/>
      <c r="G72" s="15">
        <f t="shared" ref="G72:G75" si="2">SUM(E72:F72)</f>
        <v>500000</v>
      </c>
    </row>
    <row r="73" spans="1:9" x14ac:dyDescent="0.25">
      <c r="A73" s="16" t="s">
        <v>22</v>
      </c>
      <c r="B73" s="17"/>
      <c r="C73" s="17"/>
      <c r="D73" s="18"/>
      <c r="E73" s="22">
        <v>400000</v>
      </c>
      <c r="F73" s="22">
        <v>45000</v>
      </c>
      <c r="G73" s="15">
        <f t="shared" si="2"/>
        <v>445000</v>
      </c>
    </row>
    <row r="74" spans="1:9" x14ac:dyDescent="0.25">
      <c r="A74" s="16" t="s">
        <v>39</v>
      </c>
      <c r="B74" s="17"/>
      <c r="C74" s="17"/>
      <c r="D74" s="18"/>
      <c r="E74" s="22">
        <v>75000</v>
      </c>
      <c r="F74" s="22"/>
      <c r="G74" s="15">
        <f t="shared" si="2"/>
        <v>75000</v>
      </c>
    </row>
    <row r="75" spans="1:9" x14ac:dyDescent="0.25">
      <c r="A75" s="16" t="s">
        <v>40</v>
      </c>
      <c r="B75" s="17"/>
      <c r="C75" s="17"/>
      <c r="D75" s="18"/>
      <c r="E75" s="19"/>
      <c r="F75" s="19">
        <v>20000</v>
      </c>
      <c r="G75" s="15">
        <f t="shared" si="2"/>
        <v>20000</v>
      </c>
    </row>
    <row r="76" spans="1:9" x14ac:dyDescent="0.25">
      <c r="A76" s="16" t="s">
        <v>23</v>
      </c>
      <c r="B76" s="17"/>
      <c r="C76" s="17"/>
      <c r="D76" s="18"/>
      <c r="E76" s="19">
        <v>270000</v>
      </c>
      <c r="F76" s="19"/>
      <c r="G76" s="15">
        <f>SUM(E76:F76)</f>
        <v>270000</v>
      </c>
    </row>
    <row r="77" spans="1:9" s="38" customFormat="1" ht="20.25" x14ac:dyDescent="0.3">
      <c r="A77" s="16" t="s">
        <v>33</v>
      </c>
      <c r="B77" s="17"/>
      <c r="C77" s="17"/>
      <c r="D77" s="18"/>
      <c r="E77" s="37">
        <f>SUM(E71:E76)</f>
        <v>3745000</v>
      </c>
      <c r="F77" s="37">
        <f>SUM(F71:F76)</f>
        <v>-435000</v>
      </c>
      <c r="G77" s="21">
        <f>SUM(G71:G76)</f>
        <v>3310000</v>
      </c>
      <c r="H77" s="1"/>
    </row>
    <row r="78" spans="1:9" x14ac:dyDescent="0.25">
      <c r="A78" s="31"/>
      <c r="B78" s="28"/>
      <c r="C78" s="28"/>
      <c r="D78" s="29"/>
      <c r="E78" s="20"/>
      <c r="F78" s="20"/>
      <c r="G78" s="20"/>
    </row>
    <row r="79" spans="1:9" x14ac:dyDescent="0.25">
      <c r="A79" s="35" t="s">
        <v>14</v>
      </c>
      <c r="B79" s="51"/>
      <c r="C79" s="28"/>
      <c r="D79" s="29"/>
      <c r="E79" s="20"/>
      <c r="F79" s="20"/>
      <c r="G79" s="20"/>
    </row>
    <row r="80" spans="1:9" x14ac:dyDescent="0.25">
      <c r="A80" s="35" t="s">
        <v>15</v>
      </c>
      <c r="B80" s="51"/>
      <c r="C80" s="28"/>
      <c r="D80" s="29"/>
      <c r="E80" s="20"/>
      <c r="F80" s="20"/>
      <c r="G80" s="20"/>
    </row>
    <row r="81" spans="1:11" x14ac:dyDescent="0.25">
      <c r="A81" s="12" t="s">
        <v>16</v>
      </c>
      <c r="B81" s="13"/>
      <c r="C81" s="13"/>
      <c r="D81" s="14"/>
      <c r="E81" s="15">
        <v>500000</v>
      </c>
      <c r="F81" s="15"/>
      <c r="G81" s="15">
        <f>SUM(E81:F81)</f>
        <v>500000</v>
      </c>
    </row>
    <row r="82" spans="1:11" x14ac:dyDescent="0.25">
      <c r="A82" s="16" t="s">
        <v>17</v>
      </c>
      <c r="B82" s="17"/>
      <c r="C82" s="17"/>
      <c r="D82" s="18"/>
      <c r="E82" s="19">
        <v>665000</v>
      </c>
      <c r="F82" s="19"/>
      <c r="G82" s="15">
        <f>G77-G87-G81</f>
        <v>178000</v>
      </c>
    </row>
    <row r="83" spans="1:11" s="38" customFormat="1" ht="20.25" x14ac:dyDescent="0.3">
      <c r="A83" s="16" t="s">
        <v>18</v>
      </c>
      <c r="B83" s="17"/>
      <c r="C83" s="17"/>
      <c r="D83" s="18"/>
      <c r="E83" s="21">
        <f>SUM(E81:E82)</f>
        <v>1165000</v>
      </c>
      <c r="F83" s="21"/>
      <c r="G83" s="21">
        <f>SUM(G81:G82)</f>
        <v>678000</v>
      </c>
      <c r="H83" s="2"/>
      <c r="I83" s="1"/>
      <c r="J83" s="1"/>
    </row>
    <row r="84" spans="1:11" s="38" customFormat="1" ht="20.25" x14ac:dyDescent="0.3">
      <c r="A84" s="31" t="s">
        <v>24</v>
      </c>
      <c r="B84" s="28"/>
      <c r="C84" s="28"/>
      <c r="D84" s="29"/>
      <c r="E84" s="20">
        <v>1500000</v>
      </c>
      <c r="F84" s="15"/>
      <c r="G84" s="15">
        <f>SUM(E84:F84)</f>
        <v>1500000</v>
      </c>
      <c r="H84" s="1"/>
      <c r="I84" s="1"/>
      <c r="J84" s="1"/>
    </row>
    <row r="85" spans="1:11" x14ac:dyDescent="0.25">
      <c r="A85" s="16" t="s">
        <v>19</v>
      </c>
      <c r="B85" s="17"/>
      <c r="C85" s="17"/>
      <c r="D85" s="18"/>
      <c r="E85" s="22">
        <v>550000</v>
      </c>
      <c r="F85" s="22"/>
      <c r="G85" s="15">
        <f>SUM(E85:F85)</f>
        <v>550000</v>
      </c>
    </row>
    <row r="86" spans="1:11" x14ac:dyDescent="0.25">
      <c r="A86" s="31" t="s">
        <v>20</v>
      </c>
      <c r="B86" s="28"/>
      <c r="C86" s="28"/>
      <c r="D86" s="29"/>
      <c r="E86" s="20">
        <v>530000</v>
      </c>
      <c r="F86" s="20">
        <f>12000+24000+16000</f>
        <v>52000</v>
      </c>
      <c r="G86" s="15">
        <f>SUM(E86:F86)</f>
        <v>582000</v>
      </c>
      <c r="I86" s="2"/>
    </row>
    <row r="87" spans="1:11" s="38" customFormat="1" ht="20.25" x14ac:dyDescent="0.3">
      <c r="A87" s="16" t="s">
        <v>25</v>
      </c>
      <c r="B87" s="17"/>
      <c r="C87" s="17"/>
      <c r="D87" s="18"/>
      <c r="E87" s="21">
        <f>SUM(E84:E86)</f>
        <v>2580000</v>
      </c>
      <c r="F87" s="21"/>
      <c r="G87" s="21">
        <f>SUM(G84:G86)</f>
        <v>2632000</v>
      </c>
      <c r="H87" s="1"/>
      <c r="I87" s="1"/>
      <c r="J87" s="1"/>
      <c r="K87" s="1"/>
    </row>
    <row r="88" spans="1:11" s="38" customFormat="1" ht="20.25" x14ac:dyDescent="0.3">
      <c r="A88" s="8" t="s">
        <v>34</v>
      </c>
      <c r="B88" s="9"/>
      <c r="C88" s="9"/>
      <c r="D88" s="10"/>
      <c r="E88" s="21">
        <f>E83+E87</f>
        <v>3745000</v>
      </c>
      <c r="F88" s="21">
        <f>F83+F87</f>
        <v>0</v>
      </c>
      <c r="G88" s="21">
        <f>G83+G87</f>
        <v>3310000</v>
      </c>
      <c r="H88" s="1"/>
      <c r="I88" s="1"/>
      <c r="J88" s="1"/>
      <c r="K88" s="1"/>
    </row>
    <row r="90" spans="1:11" x14ac:dyDescent="0.25">
      <c r="A90" s="3" t="s">
        <v>79</v>
      </c>
    </row>
    <row r="91" spans="1:11" x14ac:dyDescent="0.25">
      <c r="A91" s="1" t="s">
        <v>98</v>
      </c>
    </row>
    <row r="93" spans="1:11" x14ac:dyDescent="0.25">
      <c r="A93" s="3" t="s">
        <v>83</v>
      </c>
    </row>
    <row r="94" spans="1:11" x14ac:dyDescent="0.25">
      <c r="A94" s="1" t="s">
        <v>80</v>
      </c>
    </row>
    <row r="96" spans="1:11" x14ac:dyDescent="0.25">
      <c r="B96" s="1" t="s">
        <v>147</v>
      </c>
    </row>
    <row r="98" spans="1:8" x14ac:dyDescent="0.25">
      <c r="B98" s="1" t="s">
        <v>81</v>
      </c>
    </row>
    <row r="100" spans="1:8" x14ac:dyDescent="0.25">
      <c r="A100" s="1" t="s">
        <v>82</v>
      </c>
    </row>
    <row r="102" spans="1:8" x14ac:dyDescent="0.25">
      <c r="A102" s="3" t="s">
        <v>84</v>
      </c>
    </row>
    <row r="103" spans="1:8" x14ac:dyDescent="0.25">
      <c r="A103" s="68" t="s">
        <v>85</v>
      </c>
      <c r="C103" s="1" t="s">
        <v>86</v>
      </c>
    </row>
    <row r="105" spans="1:8" x14ac:dyDescent="0.25">
      <c r="A105" s="1" t="s">
        <v>87</v>
      </c>
    </row>
    <row r="107" spans="1:8" x14ac:dyDescent="0.25">
      <c r="B107" s="56"/>
      <c r="C107" s="1" t="s">
        <v>88</v>
      </c>
      <c r="E107" s="2">
        <v>1165000</v>
      </c>
    </row>
    <row r="108" spans="1:8" x14ac:dyDescent="0.25">
      <c r="B108" s="56" t="s">
        <v>68</v>
      </c>
      <c r="C108" s="1" t="s">
        <v>89</v>
      </c>
      <c r="E108" s="57">
        <v>250000</v>
      </c>
    </row>
    <row r="109" spans="1:8" s="38" customFormat="1" ht="20.25" x14ac:dyDescent="0.3">
      <c r="A109" s="1"/>
      <c r="B109" s="55" t="s">
        <v>70</v>
      </c>
      <c r="C109" s="1" t="s">
        <v>42</v>
      </c>
      <c r="D109" s="1"/>
      <c r="E109" s="58">
        <f>E107-E108</f>
        <v>915000</v>
      </c>
      <c r="F109" s="2"/>
      <c r="G109" s="2"/>
      <c r="H109" s="1"/>
    </row>
    <row r="111" spans="1:8" x14ac:dyDescent="0.25">
      <c r="A111" s="1" t="s">
        <v>90</v>
      </c>
      <c r="E111" s="34"/>
    </row>
    <row r="112" spans="1:8" x14ac:dyDescent="0.25">
      <c r="B112" s="55"/>
      <c r="C112" s="1" t="s">
        <v>42</v>
      </c>
      <c r="E112" s="34">
        <f>E109</f>
        <v>915000</v>
      </c>
    </row>
    <row r="113" spans="1:8" x14ac:dyDescent="0.25">
      <c r="C113" s="1" t="s">
        <v>91</v>
      </c>
      <c r="E113" s="2">
        <f>G66</f>
        <v>-237000</v>
      </c>
    </row>
    <row r="114" spans="1:8" s="38" customFormat="1" ht="20.25" x14ac:dyDescent="0.3">
      <c r="A114" s="1"/>
      <c r="B114" s="1"/>
      <c r="C114" s="1" t="s">
        <v>92</v>
      </c>
      <c r="D114" s="1"/>
      <c r="E114" s="58">
        <f>SUM(E112:E113)</f>
        <v>678000</v>
      </c>
      <c r="F114" s="2"/>
      <c r="G114" s="2"/>
      <c r="H114" s="1"/>
    </row>
    <row r="115" spans="1:8" x14ac:dyDescent="0.25">
      <c r="E115" s="34"/>
    </row>
    <row r="116" spans="1:8" x14ac:dyDescent="0.25">
      <c r="A116" s="3" t="s">
        <v>99</v>
      </c>
      <c r="E116" s="34"/>
    </row>
    <row r="117" spans="1:8" x14ac:dyDescent="0.25">
      <c r="A117" s="1" t="s">
        <v>100</v>
      </c>
      <c r="E117" s="34"/>
    </row>
    <row r="118" spans="1:8" x14ac:dyDescent="0.25">
      <c r="G118" s="2">
        <f>G77-G88</f>
        <v>0</v>
      </c>
    </row>
    <row r="119" spans="1:8" x14ac:dyDescent="0.25">
      <c r="A119" s="1" t="s">
        <v>37</v>
      </c>
      <c r="B119" s="1" t="s">
        <v>148</v>
      </c>
    </row>
    <row r="120" spans="1:8" x14ac:dyDescent="0.25">
      <c r="B120" s="1" t="s">
        <v>93</v>
      </c>
    </row>
    <row r="121" spans="1:8" x14ac:dyDescent="0.25">
      <c r="B121" s="1" t="s">
        <v>94</v>
      </c>
    </row>
    <row r="122" spans="1:8" x14ac:dyDescent="0.25">
      <c r="B122" s="1" t="s">
        <v>95</v>
      </c>
    </row>
    <row r="123" spans="1:8" x14ac:dyDescent="0.25">
      <c r="B123" s="1" t="s">
        <v>96</v>
      </c>
    </row>
    <row r="124" spans="1:8" x14ac:dyDescent="0.25">
      <c r="B124" s="1" t="s">
        <v>97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Oppgave 2.1 - 2.4</vt:lpstr>
      <vt:lpstr>Oppgave 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2021-04-21T10:49:29Z</cp:lastPrinted>
  <dcterms:created xsi:type="dcterms:W3CDTF">1997-01-16T18:32:43Z</dcterms:created>
  <dcterms:modified xsi:type="dcterms:W3CDTF">2021-10-25T18:19:26Z</dcterms:modified>
</cp:coreProperties>
</file>